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學院必報展\"/>
    </mc:Choice>
  </mc:AlternateContent>
  <xr:revisionPtr revIDLastSave="0" documentId="13_ncr:1_{7C2909A4-9179-469A-85A6-2C5EC56B0A4E}" xr6:coauthVersionLast="36" xr6:coauthVersionMax="36" xr10:uidLastSave="{00000000-0000-0000-0000-000000000000}"/>
  <bookViews>
    <workbookView xWindow="90" yWindow="150" windowWidth="11490" windowHeight="7760" xr2:uid="{00000000-000D-0000-FFFF-FFFF00000000}"/>
  </bookViews>
  <sheets>
    <sheet name="111試算參考" sheetId="10" r:id="rId1"/>
    <sheet name="109級距" sheetId="5" state="hidden" r:id="rId2"/>
  </sheets>
  <calcPr calcId="191029"/>
</workbook>
</file>

<file path=xl/calcChain.xml><?xml version="1.0" encoding="utf-8"?>
<calcChain xmlns="http://schemas.openxmlformats.org/spreadsheetml/2006/main">
  <c r="O28" i="10" l="1"/>
  <c r="C42" i="10" l="1"/>
  <c r="F42" i="10" s="1"/>
  <c r="G30" i="10"/>
  <c r="N30" i="10" s="1"/>
  <c r="C30" i="10"/>
  <c r="G29" i="10"/>
  <c r="C29" i="10"/>
  <c r="G28" i="10"/>
  <c r="C28" i="10"/>
  <c r="G27" i="10"/>
  <c r="N27" i="10" s="1"/>
  <c r="C27" i="10"/>
  <c r="G26" i="10"/>
  <c r="C26" i="10"/>
  <c r="G25" i="10"/>
  <c r="C25" i="10"/>
  <c r="G24" i="10"/>
  <c r="C24" i="10"/>
  <c r="O20" i="10"/>
  <c r="M20" i="10"/>
  <c r="J20" i="10"/>
  <c r="N20" i="10" s="1"/>
  <c r="D20" i="10"/>
  <c r="O19" i="10"/>
  <c r="M19" i="10"/>
  <c r="J19" i="10"/>
  <c r="N19" i="10" s="1"/>
  <c r="D19" i="10"/>
  <c r="E19" i="10" s="1"/>
  <c r="O18" i="10"/>
  <c r="M18" i="10"/>
  <c r="J18" i="10"/>
  <c r="N18" i="10" s="1"/>
  <c r="D18" i="10"/>
  <c r="O17" i="10"/>
  <c r="M17" i="10"/>
  <c r="J17" i="10"/>
  <c r="N17" i="10" s="1"/>
  <c r="D17" i="10"/>
  <c r="E17" i="10" s="1"/>
  <c r="O16" i="10"/>
  <c r="M16" i="10"/>
  <c r="J16" i="10"/>
  <c r="N16" i="10" s="1"/>
  <c r="D16" i="10"/>
  <c r="E16" i="10" s="1"/>
  <c r="O15" i="10"/>
  <c r="M15" i="10"/>
  <c r="K25" i="10" s="1"/>
  <c r="J15" i="10"/>
  <c r="N15" i="10" s="1"/>
  <c r="D15" i="10"/>
  <c r="K15" i="10" s="1"/>
  <c r="O14" i="10"/>
  <c r="M14" i="10"/>
  <c r="J14" i="10"/>
  <c r="N14" i="10" s="1"/>
  <c r="D14" i="10"/>
  <c r="E14" i="10" s="1"/>
  <c r="J9" i="10"/>
  <c r="C9" i="10"/>
  <c r="D9" i="10" s="1"/>
  <c r="J8" i="10"/>
  <c r="C8" i="10"/>
  <c r="E8" i="10" s="1"/>
  <c r="J7" i="10"/>
  <c r="C7" i="10"/>
  <c r="E7" i="10" s="1"/>
  <c r="J6" i="10"/>
  <c r="C6" i="10"/>
  <c r="E6" i="10" s="1"/>
  <c r="J5" i="10"/>
  <c r="C5" i="10"/>
  <c r="E5" i="10" s="1"/>
  <c r="J4" i="10"/>
  <c r="C4" i="10"/>
  <c r="E4" i="10" s="1"/>
  <c r="J27" i="10" l="1"/>
  <c r="J30" i="10"/>
  <c r="M25" i="10"/>
  <c r="L15" i="10"/>
  <c r="M29" i="10"/>
  <c r="M28" i="10"/>
  <c r="K28" i="10"/>
  <c r="M24" i="10"/>
  <c r="J29" i="10"/>
  <c r="H29" i="10" s="1"/>
  <c r="K5" i="10"/>
  <c r="L5" i="10" s="1"/>
  <c r="J25" i="10"/>
  <c r="H25" i="10" s="1"/>
  <c r="M27" i="10"/>
  <c r="K29" i="10"/>
  <c r="J26" i="10"/>
  <c r="H26" i="10" s="1"/>
  <c r="K30" i="10"/>
  <c r="J28" i="10"/>
  <c r="H28" i="10" s="1"/>
  <c r="K24" i="10"/>
  <c r="J24" i="10"/>
  <c r="H24" i="10" s="1"/>
  <c r="K6" i="10"/>
  <c r="L6" i="10" s="1"/>
  <c r="M26" i="10"/>
  <c r="D5" i="10"/>
  <c r="K16" i="10"/>
  <c r="L16" i="10" s="1"/>
  <c r="M30" i="10"/>
  <c r="K26" i="10"/>
  <c r="K27" i="10"/>
  <c r="N25" i="10"/>
  <c r="N24" i="10"/>
  <c r="E20" i="10"/>
  <c r="K19" i="10"/>
  <c r="L19" i="10" s="1"/>
  <c r="K20" i="10"/>
  <c r="L20" i="10" s="1"/>
  <c r="D8" i="10"/>
  <c r="D4" i="10"/>
  <c r="D7" i="10"/>
  <c r="K8" i="10"/>
  <c r="L8" i="10" s="1"/>
  <c r="K4" i="10"/>
  <c r="L4" i="10" s="1"/>
  <c r="D6" i="10"/>
  <c r="K7" i="10"/>
  <c r="L7" i="10" s="1"/>
  <c r="H30" i="10"/>
  <c r="H27" i="10"/>
  <c r="E9" i="10"/>
  <c r="K14" i="10"/>
  <c r="L14" i="10" s="1"/>
  <c r="E15" i="10"/>
  <c r="K17" i="10"/>
  <c r="E18" i="10"/>
  <c r="K9" i="10"/>
  <c r="L9" i="10" s="1"/>
  <c r="N28" i="10"/>
  <c r="L17" i="10"/>
  <c r="K18" i="10"/>
  <c r="L18" i="10" s="1"/>
  <c r="N26" i="10"/>
  <c r="N29" i="10"/>
  <c r="O25" i="10" l="1"/>
  <c r="O29" i="10"/>
  <c r="O27" i="10"/>
  <c r="O24" i="10"/>
  <c r="O26" i="10"/>
  <c r="O30" i="10"/>
  <c r="F2" i="5" l="1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12" i="5"/>
  <c r="F15" i="5"/>
  <c r="F14" i="5"/>
  <c r="F13" i="5"/>
  <c r="F11" i="5"/>
  <c r="F10" i="5"/>
  <c r="F9" i="5"/>
  <c r="F8" i="5"/>
  <c r="F7" i="5"/>
  <c r="F6" i="5"/>
  <c r="F5" i="5"/>
  <c r="F4" i="5"/>
  <c r="F3" i="5"/>
</calcChain>
</file>

<file path=xl/sharedStrings.xml><?xml version="1.0" encoding="utf-8"?>
<sst xmlns="http://schemas.openxmlformats.org/spreadsheetml/2006/main" count="238" uniqueCount="142">
  <si>
    <t>勞保級距</t>
    <phoneticPr fontId="1" type="noConversion"/>
  </si>
  <si>
    <t>薪資區間</t>
    <phoneticPr fontId="1" type="noConversion"/>
  </si>
  <si>
    <t>月投保薪資</t>
    <phoneticPr fontId="1" type="noConversion"/>
  </si>
  <si>
    <t>日投保薪資</t>
    <phoneticPr fontId="1" type="noConversion"/>
  </si>
  <si>
    <t>計算天數</t>
    <phoneticPr fontId="1" type="noConversion"/>
  </si>
  <si>
    <t>勞退級距</t>
    <phoneticPr fontId="1" type="noConversion"/>
  </si>
  <si>
    <t>級</t>
    <phoneticPr fontId="1" type="noConversion"/>
  </si>
  <si>
    <t>月提繳工資</t>
    <phoneticPr fontId="1" type="noConversion"/>
  </si>
  <si>
    <t>~</t>
    <phoneticPr fontId="1" type="noConversion"/>
  </si>
  <si>
    <t>~</t>
    <phoneticPr fontId="1" type="noConversion"/>
  </si>
  <si>
    <t xml:space="preserve">第1組 </t>
  </si>
  <si>
    <t>~</t>
    <phoneticPr fontId="1" type="noConversion"/>
  </si>
  <si>
    <t xml:space="preserve">第2組 </t>
  </si>
  <si>
    <t>第1級</t>
    <phoneticPr fontId="1" type="noConversion"/>
  </si>
  <si>
    <t>第3組</t>
  </si>
  <si>
    <t>第2級</t>
    <phoneticPr fontId="1" type="noConversion"/>
  </si>
  <si>
    <t>第3級</t>
    <phoneticPr fontId="1" type="noConversion"/>
  </si>
  <si>
    <t>第4級</t>
    <phoneticPr fontId="1" type="noConversion"/>
  </si>
  <si>
    <t>第5級</t>
    <phoneticPr fontId="1" type="noConversion"/>
  </si>
  <si>
    <t>第6級</t>
    <phoneticPr fontId="1" type="noConversion"/>
  </si>
  <si>
    <t>第7級</t>
    <phoneticPr fontId="1" type="noConversion"/>
  </si>
  <si>
    <t>第8級</t>
    <phoneticPr fontId="1" type="noConversion"/>
  </si>
  <si>
    <t>第9級</t>
    <phoneticPr fontId="1" type="noConversion"/>
  </si>
  <si>
    <t>第10級</t>
    <phoneticPr fontId="1" type="noConversion"/>
  </si>
  <si>
    <t>第4組</t>
  </si>
  <si>
    <t>第11級</t>
    <phoneticPr fontId="1" type="noConversion"/>
  </si>
  <si>
    <t>第12級</t>
    <phoneticPr fontId="1" type="noConversion"/>
  </si>
  <si>
    <t>第13級</t>
    <phoneticPr fontId="1" type="noConversion"/>
  </si>
  <si>
    <t>第14級</t>
    <phoneticPr fontId="1" type="noConversion"/>
  </si>
  <si>
    <t>第15級</t>
    <phoneticPr fontId="1" type="noConversion"/>
  </si>
  <si>
    <t>第5組</t>
  </si>
  <si>
    <t>第6組</t>
  </si>
  <si>
    <t>第7組</t>
  </si>
  <si>
    <t>第8組</t>
  </si>
  <si>
    <t>第9組</t>
  </si>
  <si>
    <t>第10組</t>
  </si>
  <si>
    <t>第11組</t>
  </si>
  <si>
    <t>薪資報酬未達基本工資者-第1級</t>
    <phoneticPr fontId="1" type="noConversion"/>
  </si>
  <si>
    <t>薪資報酬未達基本工資者-第2級</t>
  </si>
  <si>
    <t>薪資報酬未達基本工資者-第3級</t>
  </si>
  <si>
    <t>薪資報酬未達基本工資者-第4級</t>
  </si>
  <si>
    <t>薪資報酬未達基本工資者-第5級</t>
  </si>
  <si>
    <t>薪資報酬未達基本工資者-第6級</t>
  </si>
  <si>
    <t>薪資報酬未達基本工資者-第7級</t>
  </si>
  <si>
    <t>薪資報酬未達基本工資者-第8級</t>
  </si>
  <si>
    <t>薪資報酬未達基本工資者-第9級</t>
  </si>
  <si>
    <t>部份工時者-第1級</t>
    <phoneticPr fontId="1" type="noConversion"/>
  </si>
  <si>
    <t>投保</t>
  </si>
  <si>
    <t>金額</t>
  </si>
  <si>
    <t>等級</t>
  </si>
  <si>
    <t>月投保金額</t>
  </si>
  <si>
    <t>被保險人及眷屬負擔金額﹝負擔比率30%﹞</t>
  </si>
  <si>
    <t>投保單位負擔金額</t>
  </si>
  <si>
    <t>政府補助金額</t>
  </si>
  <si>
    <t>本人</t>
  </si>
  <si>
    <t>本人+１眷口</t>
  </si>
  <si>
    <t>本人+２眷口</t>
  </si>
  <si>
    <t>本人+３眷口</t>
  </si>
  <si>
    <t>■健保級距(契約有勾選加保『勞健保』者)</t>
    <phoneticPr fontId="1" type="noConversion"/>
  </si>
  <si>
    <t>https://www.bli.gov.tw/sub.aspx?a=zuVFOXiCG9M%3D</t>
    <phoneticPr fontId="1" type="noConversion"/>
  </si>
  <si>
    <t>※資料來源</t>
    <phoneticPr fontId="1" type="noConversion"/>
  </si>
  <si>
    <t>負擔比率60%</t>
    <phoneticPr fontId="1" type="noConversion"/>
  </si>
  <si>
    <t>補助比率10%</t>
    <phoneticPr fontId="1" type="noConversion"/>
  </si>
  <si>
    <t>https://www.nhi.gov.tw/Nhi2/CountInsurance.aspx</t>
    <phoneticPr fontId="1" type="noConversion"/>
  </si>
  <si>
    <t>■二代健保補充保費</t>
    <phoneticPr fontId="1" type="noConversion"/>
  </si>
  <si>
    <t>部份工時之薪資所得x1.91%=補充保險費</t>
    <phoneticPr fontId="1" type="noConversion"/>
  </si>
  <si>
    <t>■公、民營事業、機構及有一定雇主之受僱者(109.1.1生效)</t>
    <phoneticPr fontId="1" type="noConversion"/>
  </si>
  <si>
    <t>https://www.nhi.gov.tw/Content_List.aspx?n=A5D3AC9C35AD0FFC&amp;topn=3185A4DF68749BA9</t>
    <phoneticPr fontId="1" type="noConversion"/>
  </si>
  <si>
    <t>薪資報酬未達基本工資者-第10級</t>
  </si>
  <si>
    <t>~</t>
    <phoneticPr fontId="1" type="noConversion"/>
  </si>
  <si>
    <t>部份工時者-第2級</t>
    <phoneticPr fontId="1" type="noConversion"/>
  </si>
  <si>
    <t>第16級</t>
  </si>
  <si>
    <t>以上</t>
    <phoneticPr fontId="1" type="noConversion"/>
  </si>
  <si>
    <t>https://www.bli.gov.tw/0013083.html</t>
    <phoneticPr fontId="1" type="noConversion"/>
  </si>
  <si>
    <t>小時/日</t>
    <phoneticPr fontId="1" type="noConversion"/>
  </si>
  <si>
    <t>小時/月</t>
    <phoneticPr fontId="1" type="noConversion"/>
  </si>
  <si>
    <t>納保天數
(含六日)</t>
    <phoneticPr fontId="1" type="noConversion"/>
  </si>
  <si>
    <t>工作/起</t>
    <phoneticPr fontId="1" type="noConversion"/>
  </si>
  <si>
    <t>工作/迄</t>
    <phoneticPr fontId="1" type="noConversion"/>
  </si>
  <si>
    <t>日保參考</t>
    <phoneticPr fontId="1" type="noConversion"/>
  </si>
  <si>
    <t>勞保薪級</t>
    <phoneticPr fontId="1" type="noConversion"/>
  </si>
  <si>
    <t>計算月份</t>
    <phoneticPr fontId="1" type="noConversion"/>
  </si>
  <si>
    <r>
      <t>46</t>
    </r>
    <r>
      <rPr>
        <sz val="12"/>
        <color theme="1"/>
        <rFont val="細明體"/>
        <family val="3"/>
        <charset val="136"/>
      </rPr>
      <t>小時</t>
    </r>
    <phoneticPr fontId="1" type="noConversion"/>
  </si>
  <si>
    <t>聘任時數</t>
    <phoneticPr fontId="1" type="noConversion"/>
  </si>
  <si>
    <r>
      <rPr>
        <b/>
        <sz val="12"/>
        <color theme="1"/>
        <rFont val="標楷體"/>
        <family val="4"/>
        <charset val="136"/>
      </rPr>
      <t>計算內容</t>
    </r>
    <phoneticPr fontId="1" type="noConversion"/>
  </si>
  <si>
    <r>
      <rPr>
        <b/>
        <sz val="12"/>
        <color theme="1"/>
        <rFont val="標楷體"/>
        <family val="4"/>
        <charset val="136"/>
      </rPr>
      <t>時數</t>
    </r>
    <phoneticPr fontId="1" type="noConversion"/>
  </si>
  <si>
    <r>
      <rPr>
        <b/>
        <sz val="12"/>
        <color theme="1"/>
        <rFont val="標楷體"/>
        <family val="4"/>
        <charset val="136"/>
      </rPr>
      <t>實際申報</t>
    </r>
    <phoneticPr fontId="1" type="noConversion"/>
  </si>
  <si>
    <t>※實際申報時數小數點請無條件捨棄</t>
    <phoneticPr fontId="1" type="noConversion"/>
  </si>
  <si>
    <r>
      <rPr>
        <b/>
        <sz val="12"/>
        <color theme="1"/>
        <rFont val="標楷體"/>
        <family val="4"/>
        <charset val="136"/>
      </rPr>
      <t>聘任時數</t>
    </r>
    <phoneticPr fontId="1" type="noConversion"/>
  </si>
  <si>
    <t>聘任天數</t>
    <phoneticPr fontId="1" type="noConversion"/>
  </si>
  <si>
    <t>↑自行輸入</t>
    <phoneticPr fontId="1" type="noConversion"/>
  </si>
  <si>
    <t>↑自行輸入↑</t>
    <phoneticPr fontId="1" type="noConversion"/>
  </si>
  <si>
    <t>↑自行輸入↑</t>
    <phoneticPr fontId="1" type="noConversion"/>
  </si>
  <si>
    <t>當月總天數</t>
    <phoneticPr fontId="1" type="noConversion"/>
  </si>
  <si>
    <t>投保薪資</t>
    <phoneticPr fontId="1" type="noConversion"/>
  </si>
  <si>
    <r>
      <rPr>
        <b/>
        <sz val="12"/>
        <rFont val="標楷體"/>
        <family val="4"/>
        <charset val="136"/>
      </rPr>
      <t>勞退薪級</t>
    </r>
    <r>
      <rPr>
        <b/>
        <sz val="12"/>
        <color theme="1"/>
        <rFont val="Times New Roman"/>
        <family val="1"/>
      </rPr>
      <t/>
    </r>
    <phoneticPr fontId="1" type="noConversion"/>
  </si>
  <si>
    <r>
      <rPr>
        <b/>
        <sz val="12"/>
        <rFont val="標楷體"/>
        <family val="4"/>
        <charset val="136"/>
      </rPr>
      <t>實際工資</t>
    </r>
  </si>
  <si>
    <r>
      <rPr>
        <b/>
        <sz val="12"/>
        <rFont val="標楷體"/>
        <family val="4"/>
        <charset val="136"/>
      </rPr>
      <t xml:space="preserve">勞退金
</t>
    </r>
    <r>
      <rPr>
        <b/>
        <sz val="10"/>
        <rFont val="Times New Roman"/>
        <family val="1"/>
      </rPr>
      <t>(6%)</t>
    </r>
    <r>
      <rPr>
        <b/>
        <sz val="12"/>
        <rFont val="Times New Roman"/>
        <family val="1"/>
      </rPr>
      <t xml:space="preserve"> 
</t>
    </r>
    <r>
      <rPr>
        <b/>
        <sz val="7"/>
        <color theme="1"/>
        <rFont val="標楷體"/>
        <family val="4"/>
        <charset val="136"/>
      </rPr>
      <t/>
    </r>
    <phoneticPr fontId="1" type="noConversion"/>
  </si>
  <si>
    <r>
      <rPr>
        <b/>
        <sz val="12"/>
        <rFont val="標楷體"/>
        <family val="4"/>
        <charset val="136"/>
      </rPr>
      <t>時薪</t>
    </r>
    <phoneticPr fontId="1" type="noConversion"/>
  </si>
  <si>
    <r>
      <t xml:space="preserve">離職儲金每日
</t>
    </r>
    <r>
      <rPr>
        <b/>
        <sz val="10"/>
        <rFont val="Times New Roman"/>
        <family val="1"/>
      </rPr>
      <t>(÷30</t>
    </r>
    <r>
      <rPr>
        <b/>
        <sz val="10"/>
        <rFont val="標楷體"/>
        <family val="4"/>
        <charset val="136"/>
      </rPr>
      <t>天</t>
    </r>
    <r>
      <rPr>
        <b/>
        <sz val="10"/>
        <rFont val="Times New Roman"/>
        <family val="1"/>
      </rPr>
      <t>)</t>
    </r>
    <phoneticPr fontId="1" type="noConversion"/>
  </si>
  <si>
    <r>
      <rPr>
        <b/>
        <sz val="12"/>
        <rFont val="標楷體"/>
        <family val="4"/>
        <charset val="136"/>
      </rPr>
      <t>雇主</t>
    </r>
    <phoneticPr fontId="1" type="noConversion"/>
  </si>
  <si>
    <r>
      <rPr>
        <b/>
        <sz val="12"/>
        <rFont val="標楷體"/>
        <family val="4"/>
        <charset val="136"/>
      </rPr>
      <t>小時</t>
    </r>
    <r>
      <rPr>
        <b/>
        <sz val="12"/>
        <rFont val="Times New Roman"/>
        <family val="1"/>
      </rPr>
      <t>/</t>
    </r>
    <r>
      <rPr>
        <b/>
        <sz val="12"/>
        <rFont val="標楷體"/>
        <family val="4"/>
        <charset val="136"/>
      </rPr>
      <t>月</t>
    </r>
    <phoneticPr fontId="1" type="noConversion"/>
  </si>
  <si>
    <r>
      <rPr>
        <b/>
        <sz val="12"/>
        <rFont val="標楷體"/>
        <family val="4"/>
        <charset val="136"/>
      </rPr>
      <t>時薪</t>
    </r>
    <phoneticPr fontId="1" type="noConversion"/>
  </si>
  <si>
    <r>
      <rPr>
        <b/>
        <sz val="12"/>
        <rFont val="標楷體"/>
        <family val="4"/>
        <charset val="136"/>
      </rPr>
      <t>學生實領</t>
    </r>
    <phoneticPr fontId="1" type="noConversion"/>
  </si>
  <si>
    <r>
      <rPr>
        <b/>
        <sz val="12"/>
        <rFont val="標楷體"/>
        <family val="4"/>
        <charset val="136"/>
      </rPr>
      <t>個人</t>
    </r>
    <phoneticPr fontId="1" type="noConversion"/>
  </si>
  <si>
    <r>
      <rPr>
        <b/>
        <sz val="12"/>
        <rFont val="標楷體"/>
        <family val="4"/>
        <charset val="136"/>
      </rPr>
      <t xml:space="preserve">二代健保補充保費
</t>
    </r>
    <r>
      <rPr>
        <b/>
        <sz val="10"/>
        <rFont val="Times New Roman"/>
        <family val="1"/>
      </rPr>
      <t>(×0.0211)</t>
    </r>
    <phoneticPr fontId="1" type="noConversion"/>
  </si>
  <si>
    <r>
      <rPr>
        <b/>
        <sz val="12"/>
        <rFont val="標楷體"/>
        <family val="4"/>
        <charset val="136"/>
      </rPr>
      <t>雇主支付總計</t>
    </r>
    <phoneticPr fontId="1" type="noConversion"/>
  </si>
  <si>
    <r>
      <rPr>
        <b/>
        <sz val="12"/>
        <rFont val="標楷體"/>
        <family val="4"/>
        <charset val="136"/>
      </rPr>
      <t>學生實領</t>
    </r>
    <phoneticPr fontId="1" type="noConversion"/>
  </si>
  <si>
    <r>
      <rPr>
        <b/>
        <sz val="12"/>
        <rFont val="標楷體"/>
        <family val="4"/>
        <charset val="136"/>
      </rPr>
      <t>勞保薪級</t>
    </r>
    <phoneticPr fontId="1" type="noConversion"/>
  </si>
  <si>
    <r>
      <rPr>
        <b/>
        <sz val="12"/>
        <rFont val="標楷體"/>
        <family val="4"/>
        <charset val="136"/>
      </rPr>
      <t>個人</t>
    </r>
    <phoneticPr fontId="1" type="noConversion"/>
  </si>
  <si>
    <r>
      <rPr>
        <b/>
        <sz val="12"/>
        <rFont val="標楷體"/>
        <family val="4"/>
        <charset val="136"/>
      </rPr>
      <t>雇主</t>
    </r>
    <phoneticPr fontId="1" type="noConversion"/>
  </si>
  <si>
    <r>
      <rPr>
        <b/>
        <sz val="12"/>
        <rFont val="標楷體"/>
        <family val="4"/>
        <charset val="136"/>
      </rPr>
      <t>勞退薪級</t>
    </r>
    <r>
      <rPr>
        <b/>
        <sz val="12"/>
        <color theme="1"/>
        <rFont val="Times New Roman"/>
        <family val="1"/>
      </rPr>
      <t/>
    </r>
    <phoneticPr fontId="1" type="noConversion"/>
  </si>
  <si>
    <r>
      <rPr>
        <b/>
        <sz val="12"/>
        <rFont val="標楷體"/>
        <family val="4"/>
        <charset val="136"/>
      </rPr>
      <t xml:space="preserve">勞退金
</t>
    </r>
    <r>
      <rPr>
        <b/>
        <sz val="10"/>
        <rFont val="Times New Roman"/>
        <family val="1"/>
      </rPr>
      <t>(6%)</t>
    </r>
    <r>
      <rPr>
        <b/>
        <sz val="12"/>
        <rFont val="Times New Roman"/>
        <family val="1"/>
      </rPr>
      <t xml:space="preserve"> 
</t>
    </r>
    <r>
      <rPr>
        <b/>
        <sz val="7"/>
        <color theme="1"/>
        <rFont val="標楷體"/>
        <family val="4"/>
        <charset val="136"/>
      </rPr>
      <t/>
    </r>
    <phoneticPr fontId="1" type="noConversion"/>
  </si>
  <si>
    <r>
      <rPr>
        <b/>
        <sz val="12"/>
        <rFont val="標楷體"/>
        <family val="4"/>
        <charset val="136"/>
      </rPr>
      <t xml:space="preserve">二代健保補充保費
</t>
    </r>
    <r>
      <rPr>
        <b/>
        <sz val="10"/>
        <rFont val="Times New Roman"/>
        <family val="1"/>
      </rPr>
      <t>(×0.0211)</t>
    </r>
    <phoneticPr fontId="1" type="noConversion"/>
  </si>
  <si>
    <r>
      <rPr>
        <b/>
        <sz val="12"/>
        <rFont val="標楷體"/>
        <family val="4"/>
        <charset val="136"/>
      </rPr>
      <t>雇主支付總計</t>
    </r>
    <phoneticPr fontId="1" type="noConversion"/>
  </si>
  <si>
    <r>
      <t xml:space="preserve">雇主每日
</t>
    </r>
    <r>
      <rPr>
        <b/>
        <sz val="10"/>
        <rFont val="Times New Roman"/>
        <family val="1"/>
      </rPr>
      <t>(÷30</t>
    </r>
    <r>
      <rPr>
        <b/>
        <sz val="10"/>
        <rFont val="標楷體"/>
        <family val="4"/>
        <charset val="136"/>
      </rPr>
      <t>天</t>
    </r>
    <r>
      <rPr>
        <b/>
        <sz val="10"/>
        <rFont val="Times New Roman"/>
        <family val="1"/>
      </rPr>
      <t>)</t>
    </r>
    <phoneticPr fontId="1" type="noConversion"/>
  </si>
  <si>
    <r>
      <t xml:space="preserve">個人每日
</t>
    </r>
    <r>
      <rPr>
        <b/>
        <sz val="10"/>
        <rFont val="Times New Roman"/>
        <family val="1"/>
      </rPr>
      <t>(÷30</t>
    </r>
    <r>
      <rPr>
        <b/>
        <sz val="10"/>
        <rFont val="標楷體"/>
        <family val="4"/>
        <charset val="136"/>
      </rPr>
      <t>天</t>
    </r>
    <r>
      <rPr>
        <b/>
        <sz val="10"/>
        <rFont val="Times New Roman"/>
        <family val="1"/>
      </rPr>
      <t>)</t>
    </r>
    <phoneticPr fontId="1" type="noConversion"/>
  </si>
  <si>
    <r>
      <rPr>
        <b/>
        <sz val="12"/>
        <rFont val="標楷體"/>
        <family val="4"/>
        <charset val="136"/>
      </rPr>
      <t xml:space="preserve">二代健保補充保費
</t>
    </r>
    <r>
      <rPr>
        <b/>
        <sz val="10"/>
        <rFont val="Times New Roman"/>
        <family val="1"/>
      </rPr>
      <t>(×0.0211)</t>
    </r>
    <phoneticPr fontId="1" type="noConversion"/>
  </si>
  <si>
    <r>
      <rPr>
        <b/>
        <sz val="12"/>
        <rFont val="標楷體"/>
        <family val="4"/>
        <charset val="136"/>
      </rPr>
      <t>時薪</t>
    </r>
    <phoneticPr fontId="1" type="noConversion"/>
  </si>
  <si>
    <r>
      <rPr>
        <b/>
        <sz val="12"/>
        <rFont val="標楷體"/>
        <family val="4"/>
        <charset val="136"/>
      </rPr>
      <t>勞保薪級</t>
    </r>
    <phoneticPr fontId="1" type="noConversion"/>
  </si>
  <si>
    <r>
      <rPr>
        <b/>
        <sz val="12"/>
        <rFont val="標楷體"/>
        <family val="4"/>
        <charset val="136"/>
      </rPr>
      <t>勞退薪級</t>
    </r>
    <r>
      <rPr>
        <b/>
        <sz val="12"/>
        <color theme="1"/>
        <rFont val="Times New Roman"/>
        <family val="1"/>
      </rPr>
      <t/>
    </r>
    <phoneticPr fontId="1" type="noConversion"/>
  </si>
  <si>
    <r>
      <rPr>
        <b/>
        <sz val="12"/>
        <rFont val="標楷體"/>
        <family val="4"/>
        <charset val="136"/>
      </rPr>
      <t xml:space="preserve">勞退金
</t>
    </r>
    <r>
      <rPr>
        <b/>
        <sz val="10"/>
        <rFont val="Times New Roman"/>
        <family val="1"/>
      </rPr>
      <t>(6%)</t>
    </r>
    <r>
      <rPr>
        <b/>
        <sz val="12"/>
        <rFont val="Times New Roman"/>
        <family val="1"/>
      </rPr>
      <t xml:space="preserve"> 
</t>
    </r>
    <r>
      <rPr>
        <b/>
        <sz val="7"/>
        <color theme="1"/>
        <rFont val="標楷體"/>
        <family val="4"/>
        <charset val="136"/>
      </rPr>
      <t/>
    </r>
    <phoneticPr fontId="1" type="noConversion"/>
  </si>
  <si>
    <t>3月時數</t>
    <phoneticPr fontId="1" type="noConversion"/>
  </si>
  <si>
    <t>4月時數</t>
    <phoneticPr fontId="1" type="noConversion"/>
  </si>
  <si>
    <t>(31-7+1)/31*46</t>
    <phoneticPr fontId="1" type="noConversion"/>
  </si>
  <si>
    <t>7/30*46</t>
    <phoneticPr fontId="1" type="noConversion"/>
  </si>
  <si>
    <t>111/4/7</t>
    <phoneticPr fontId="1" type="noConversion"/>
  </si>
  <si>
    <t>111/3/7</t>
    <phoneticPr fontId="1" type="noConversion"/>
  </si>
  <si>
    <t>月聘跨月時數計算</t>
    <phoneticPr fontId="1" type="noConversion"/>
  </si>
  <si>
    <r>
      <rPr>
        <b/>
        <sz val="12"/>
        <color rgb="FFFF0000"/>
        <rFont val="標楷體"/>
        <family val="4"/>
        <charset val="136"/>
      </rPr>
      <t>公式：月聘跨月時數計算</t>
    </r>
    <r>
      <rPr>
        <b/>
        <sz val="12"/>
        <color rgb="FFFF0000"/>
        <rFont val="Times New Roman"/>
        <family val="1"/>
      </rPr>
      <t>=</t>
    </r>
    <r>
      <rPr>
        <b/>
        <sz val="12"/>
        <color rgb="FFFF0000"/>
        <rFont val="標楷體"/>
        <family val="4"/>
        <charset val="136"/>
      </rPr>
      <t>當月聘任天數</t>
    </r>
    <r>
      <rPr>
        <b/>
        <sz val="12"/>
        <color rgb="FFFF0000"/>
        <rFont val="Times New Roman"/>
        <family val="1"/>
      </rPr>
      <t>/</t>
    </r>
    <r>
      <rPr>
        <b/>
        <sz val="12"/>
        <color rgb="FFFF0000"/>
        <rFont val="標楷體"/>
        <family val="4"/>
        <charset val="136"/>
      </rPr>
      <t>當月天數</t>
    </r>
    <r>
      <rPr>
        <b/>
        <sz val="12"/>
        <color rgb="FFFF0000"/>
        <rFont val="Times New Roman"/>
        <family val="1"/>
      </rPr>
      <t>(30</t>
    </r>
    <r>
      <rPr>
        <b/>
        <sz val="12"/>
        <color rgb="FFFF0000"/>
        <rFont val="標楷體"/>
        <family val="4"/>
        <charset val="136"/>
      </rPr>
      <t>天</t>
    </r>
    <r>
      <rPr>
        <b/>
        <sz val="12"/>
        <color rgb="FFFF0000"/>
        <rFont val="Times New Roman"/>
        <family val="1"/>
      </rPr>
      <t>or31</t>
    </r>
    <r>
      <rPr>
        <b/>
        <sz val="12"/>
        <color rgb="FFFF0000"/>
        <rFont val="標楷體"/>
        <family val="4"/>
        <charset val="136"/>
      </rPr>
      <t>天</t>
    </r>
    <r>
      <rPr>
        <b/>
        <sz val="12"/>
        <color rgb="FFFF0000"/>
        <rFont val="Times New Roman"/>
        <family val="1"/>
      </rPr>
      <t>)*</t>
    </r>
    <r>
      <rPr>
        <b/>
        <sz val="12"/>
        <color rgb="FFFF0000"/>
        <rFont val="標楷體"/>
        <family val="4"/>
        <charset val="136"/>
      </rPr>
      <t>聘任時數</t>
    </r>
    <phoneticPr fontId="1" type="noConversion"/>
  </si>
  <si>
    <t>跨月月時數試算</t>
    <phoneticPr fontId="1" type="noConversion"/>
  </si>
  <si>
    <t>聘期迄</t>
    <phoneticPr fontId="1" type="noConversion"/>
  </si>
  <si>
    <t>聘期/起</t>
    <phoneticPr fontId="1" type="noConversion"/>
  </si>
  <si>
    <t>聘期/迄</t>
    <phoneticPr fontId="1" type="noConversion"/>
  </si>
  <si>
    <t>聘期起</t>
    <phoneticPr fontId="1" type="noConversion"/>
  </si>
  <si>
    <r>
      <t>※勞保薪級請參閱【學校勞保費及健保費被保險人與投保單位負擔金額表】</t>
    </r>
    <r>
      <rPr>
        <b/>
        <sz val="12"/>
        <color rgb="FFFF0000"/>
        <rFont val="標楷體"/>
        <family val="4"/>
        <charset val="136"/>
      </rPr>
      <t xml:space="preserve">
※勞退薪級請參閱【勞工退休金月提繳分級表】</t>
    </r>
    <phoneticPr fontId="1" type="noConversion"/>
  </si>
  <si>
    <t>日保自行試算(不滿一個月、連續日或跳日期之聘任請參考此欄位)</t>
    <phoneticPr fontId="1" type="noConversion"/>
  </si>
  <si>
    <t>月保參考(以月聘任為主，請參考此欄位。150小時以上為長時間臨時工，須等教育部經費核定後由總辦統一調查名額上簽)</t>
    <phoneticPr fontId="1" type="noConversion"/>
  </si>
  <si>
    <t>學生實領</t>
    <phoneticPr fontId="1" type="noConversion"/>
  </si>
  <si>
    <t>雇主支付總計</t>
    <phoneticPr fontId="1" type="noConversion"/>
  </si>
  <si>
    <t>雇主(勞保)</t>
    <phoneticPr fontId="1" type="noConversion"/>
  </si>
  <si>
    <t>個人(勞保)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</si>
</sst>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);[Red]\(0\)"/>
    <numFmt numFmtId="178" formatCode="m/d;@"/>
    <numFmt numFmtId="179" formatCode="0.0"/>
  </numFmts>
  <fonts count="3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u/>
      <sz val="12"/>
      <color theme="10"/>
      <name val="微軟正黑體"/>
      <family val="2"/>
      <charset val="136"/>
    </font>
    <font>
      <b/>
      <sz val="10"/>
      <color rgb="FF343434"/>
      <name val="微軟正黑體"/>
      <family val="2"/>
      <charset val="136"/>
    </font>
    <font>
      <b/>
      <sz val="8"/>
      <color rgb="FF343434"/>
      <name val="微軟正黑體"/>
      <family val="2"/>
      <charset val="136"/>
    </font>
    <font>
      <sz val="10"/>
      <color rgb="FF343434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b/>
      <sz val="12"/>
      <color theme="1"/>
      <name val="標楷體"/>
      <family val="4"/>
      <charset val="136"/>
    </font>
    <font>
      <b/>
      <sz val="7"/>
      <color theme="1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FF"/>
      <name val="Times New Roman"/>
      <family val="1"/>
    </font>
    <font>
      <sz val="12"/>
      <color rgb="FFC00000"/>
      <name val="Times New Roman"/>
      <family val="1"/>
    </font>
    <font>
      <b/>
      <sz val="12"/>
      <color rgb="FFFF0000"/>
      <name val="標楷體"/>
      <family val="4"/>
      <charset val="136"/>
    </font>
    <font>
      <sz val="12"/>
      <color theme="1"/>
      <name val="細明體"/>
      <family val="3"/>
      <charset val="136"/>
    </font>
    <font>
      <b/>
      <sz val="12"/>
      <color rgb="FFFF0000"/>
      <name val="Times New Roman"/>
      <family val="1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標楷體"/>
      <family val="4"/>
      <charset val="136"/>
    </font>
    <font>
      <b/>
      <sz val="12"/>
      <name val="Times New Roman"/>
      <family val="4"/>
      <charset val="136"/>
    </font>
    <font>
      <sz val="12"/>
      <name val="新細明體"/>
      <family val="2"/>
      <charset val="136"/>
      <scheme val="minor"/>
    </font>
    <font>
      <sz val="12"/>
      <name val="Times New Roman"/>
      <family val="1"/>
    </font>
    <font>
      <sz val="12"/>
      <name val="標楷體"/>
      <family val="4"/>
      <charset val="136"/>
    </font>
    <font>
      <sz val="12"/>
      <color rgb="FFC00000"/>
      <name val="新細明體"/>
      <family val="2"/>
      <charset val="136"/>
      <scheme val="minor"/>
    </font>
    <font>
      <b/>
      <sz val="12"/>
      <color rgb="FFC00000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EEFE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shrinkToFit="1"/>
    </xf>
    <xf numFmtId="176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center" shrinkToFit="1"/>
    </xf>
    <xf numFmtId="176" fontId="3" fillId="5" borderId="1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center" shrinkToFit="1"/>
    </xf>
    <xf numFmtId="176" fontId="3" fillId="6" borderId="1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/>
    <xf numFmtId="0" fontId="13" fillId="0" borderId="0" xfId="0" applyFont="1">
      <alignment vertical="center"/>
    </xf>
    <xf numFmtId="178" fontId="14" fillId="2" borderId="1" xfId="0" applyNumberFormat="1" applyFont="1" applyFill="1" applyBorder="1" applyAlignment="1" applyProtection="1">
      <alignment horizontal="center" vertical="center"/>
      <protection locked="0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1" fillId="1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6" fontId="14" fillId="0" borderId="0" xfId="0" applyNumberFormat="1" applyFont="1" applyFill="1">
      <alignment vertical="center"/>
    </xf>
    <xf numFmtId="0" fontId="14" fillId="0" borderId="0" xfId="0" applyFont="1" applyFill="1">
      <alignment vertical="center"/>
    </xf>
    <xf numFmtId="176" fontId="14" fillId="0" borderId="1" xfId="0" applyNumberFormat="1" applyFont="1" applyFill="1" applyBorder="1" applyAlignment="1" applyProtection="1">
      <alignment horizontal="center" vertical="center" wrapText="1"/>
    </xf>
    <xf numFmtId="176" fontId="14" fillId="0" borderId="0" xfId="0" applyNumberFormat="1" applyFont="1" applyFill="1" applyBorder="1">
      <alignment vertical="center"/>
    </xf>
    <xf numFmtId="0" fontId="14" fillId="0" borderId="0" xfId="0" applyFont="1" applyFill="1" applyBorder="1">
      <alignment vertical="center"/>
    </xf>
    <xf numFmtId="176" fontId="14" fillId="0" borderId="0" xfId="0" applyNumberFormat="1" applyFont="1" applyFill="1" applyBorder="1" applyAlignment="1" applyProtection="1">
      <alignment horizontal="center" vertical="center" wrapText="1"/>
    </xf>
    <xf numFmtId="176" fontId="17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22" fillId="8" borderId="5" xfId="0" applyFont="1" applyFill="1" applyBorder="1" applyAlignment="1" applyProtection="1">
      <alignment horizontal="center" vertical="center" wrapText="1"/>
    </xf>
    <xf numFmtId="0" fontId="22" fillId="8" borderId="2" xfId="0" applyFont="1" applyFill="1" applyBorder="1" applyAlignment="1" applyProtection="1">
      <alignment horizontal="center" vertical="center" wrapText="1"/>
    </xf>
    <xf numFmtId="0" fontId="21" fillId="8" borderId="5" xfId="0" applyFont="1" applyFill="1" applyBorder="1" applyAlignment="1" applyProtection="1">
      <alignment horizontal="center" vertical="center" wrapText="1"/>
    </xf>
    <xf numFmtId="0" fontId="21" fillId="8" borderId="2" xfId="0" applyFont="1" applyFill="1" applyBorder="1" applyAlignment="1" applyProtection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179" fontId="14" fillId="0" borderId="1" xfId="0" applyNumberFormat="1" applyFont="1" applyBorder="1" applyAlignment="1">
      <alignment horizontal="center" vertical="center"/>
    </xf>
    <xf numFmtId="0" fontId="22" fillId="8" borderId="1" xfId="0" applyFont="1" applyFill="1" applyBorder="1" applyAlignment="1" applyProtection="1">
      <alignment horizontal="center" vertical="center" wrapText="1"/>
    </xf>
    <xf numFmtId="0" fontId="25" fillId="8" borderId="5" xfId="0" applyFont="1" applyFill="1" applyBorder="1" applyAlignment="1" applyProtection="1">
      <alignment horizontal="center" vertical="center" wrapText="1"/>
    </xf>
    <xf numFmtId="0" fontId="26" fillId="0" borderId="0" xfId="0" applyFont="1">
      <alignment vertical="center"/>
    </xf>
    <xf numFmtId="0" fontId="26" fillId="0" borderId="0" xfId="0" applyFont="1" applyBorder="1">
      <alignment vertical="center"/>
    </xf>
    <xf numFmtId="0" fontId="21" fillId="8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 applyProtection="1">
      <alignment horizontal="center" vertical="center" wrapText="1"/>
    </xf>
    <xf numFmtId="176" fontId="16" fillId="9" borderId="1" xfId="0" applyNumberFormat="1" applyFont="1" applyFill="1" applyBorder="1" applyAlignment="1" applyProtection="1">
      <alignment horizontal="center" vertical="center" wrapText="1"/>
    </xf>
    <xf numFmtId="176" fontId="17" fillId="9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>
      <alignment vertical="center"/>
    </xf>
    <xf numFmtId="0" fontId="17" fillId="0" borderId="0" xfId="0" applyFont="1" applyFill="1" applyBorder="1">
      <alignment vertical="center"/>
    </xf>
    <xf numFmtId="178" fontId="17" fillId="2" borderId="1" xfId="0" applyNumberFormat="1" applyFont="1" applyFill="1" applyBorder="1" applyAlignment="1" applyProtection="1">
      <alignment horizontal="center" vertical="center"/>
      <protection locked="0"/>
    </xf>
    <xf numFmtId="177" fontId="17" fillId="0" borderId="1" xfId="0" applyNumberFormat="1" applyFont="1" applyFill="1" applyBorder="1" applyAlignment="1" applyProtection="1">
      <alignment horizontal="center" vertical="center"/>
    </xf>
    <xf numFmtId="0" fontId="29" fillId="0" borderId="0" xfId="0" applyFont="1" applyBorder="1">
      <alignment vertical="center"/>
    </xf>
    <xf numFmtId="0" fontId="13" fillId="0" borderId="9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30" fillId="0" borderId="0" xfId="0" applyFont="1">
      <alignment vertical="center"/>
    </xf>
    <xf numFmtId="178" fontId="27" fillId="2" borderId="1" xfId="0" applyNumberFormat="1" applyFont="1" applyFill="1" applyBorder="1" applyAlignment="1" applyProtection="1">
      <alignment horizontal="center" vertical="center"/>
      <protection locked="0"/>
    </xf>
    <xf numFmtId="177" fontId="27" fillId="0" borderId="1" xfId="0" applyNumberFormat="1" applyFont="1" applyFill="1" applyBorder="1" applyAlignment="1" applyProtection="1">
      <alignment horizontal="center" vertical="center"/>
    </xf>
    <xf numFmtId="176" fontId="27" fillId="9" borderId="1" xfId="0" applyNumberFormat="1" applyFont="1" applyFill="1" applyBorder="1" applyAlignment="1" applyProtection="1">
      <alignment horizontal="center" vertical="center" wrapText="1"/>
    </xf>
    <xf numFmtId="0" fontId="21" fillId="8" borderId="7" xfId="0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8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14" fontId="14" fillId="0" borderId="5" xfId="0" applyNumberFormat="1" applyFont="1" applyBorder="1" applyAlignment="1">
      <alignment horizontal="center" vertical="center" wrapText="1"/>
    </xf>
    <xf numFmtId="14" fontId="14" fillId="0" borderId="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8" xfId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6" fillId="0" borderId="0" xfId="1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0000FF"/>
      <color rgb="FFCC9900"/>
      <color rgb="FFFFFFCC"/>
      <color rgb="FFCCFFCC"/>
      <color rgb="FFCCFFFF"/>
      <color rgb="FFFEEFE2"/>
      <color rgb="FFFEE5CE"/>
      <color rgb="FFCCECFF"/>
      <color rgb="FFFF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i.gov.tw/0013083.html" TargetMode="External"/><Relationship Id="rId2" Type="http://schemas.openxmlformats.org/officeDocument/2006/relationships/hyperlink" Target="https://www.nhi.gov.tw/Content_List.aspx?n=A5D3AC9C35AD0FFC&amp;topn=3185A4DF68749BA9" TargetMode="External"/><Relationship Id="rId1" Type="http://schemas.openxmlformats.org/officeDocument/2006/relationships/hyperlink" Target="https://www.bli.gov.tw/sub.aspx?a=zuVFOXiCG9M%3D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topLeftCell="A10" workbookViewId="0">
      <selection activeCell="E28" sqref="A28:XFD28"/>
    </sheetView>
  </sheetViews>
  <sheetFormatPr defaultColWidth="9" defaultRowHeight="17" x14ac:dyDescent="0.4"/>
  <cols>
    <col min="1" max="1" width="12.08984375" customWidth="1"/>
    <col min="2" max="2" width="12.453125" customWidth="1"/>
    <col min="3" max="3" width="10.7265625" customWidth="1"/>
    <col min="4" max="4" width="12.26953125" customWidth="1"/>
    <col min="5" max="5" width="15.26953125" customWidth="1"/>
    <col min="6" max="6" width="12.453125" customWidth="1"/>
    <col min="7" max="7" width="14.6328125" customWidth="1"/>
    <col min="8" max="8" width="11.36328125" customWidth="1"/>
    <col min="9" max="9" width="15.90625" customWidth="1"/>
    <col min="10" max="10" width="14.36328125" customWidth="1"/>
    <col min="11" max="11" width="20.36328125" customWidth="1"/>
    <col min="12" max="12" width="15.453125" customWidth="1"/>
    <col min="13" max="13" width="11.36328125" customWidth="1"/>
    <col min="14" max="14" width="21.08984375" customWidth="1"/>
    <col min="15" max="15" width="15.6328125" customWidth="1"/>
    <col min="16" max="16384" width="9" style="35"/>
  </cols>
  <sheetData>
    <row r="1" spans="1:15" ht="33.65" customHeight="1" x14ac:dyDescent="0.4">
      <c r="A1" s="80" t="s">
        <v>135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5" x14ac:dyDescent="0.4">
      <c r="A2" s="74" t="s">
        <v>137</v>
      </c>
    </row>
    <row r="3" spans="1:15" s="59" customFormat="1" ht="39.65" customHeight="1" x14ac:dyDescent="0.4">
      <c r="A3" s="48" t="s">
        <v>101</v>
      </c>
      <c r="B3" s="47" t="s">
        <v>102</v>
      </c>
      <c r="C3" s="47" t="s">
        <v>96</v>
      </c>
      <c r="D3" s="47" t="s">
        <v>103</v>
      </c>
      <c r="E3" s="49" t="s">
        <v>94</v>
      </c>
      <c r="F3" s="49" t="s">
        <v>80</v>
      </c>
      <c r="G3" s="56" t="s">
        <v>104</v>
      </c>
      <c r="H3" s="56" t="s">
        <v>100</v>
      </c>
      <c r="I3" s="47" t="s">
        <v>95</v>
      </c>
      <c r="J3" s="47" t="s">
        <v>97</v>
      </c>
      <c r="K3" s="57" t="s">
        <v>105</v>
      </c>
      <c r="L3" s="47" t="s">
        <v>106</v>
      </c>
      <c r="M3" s="58"/>
      <c r="N3" s="58"/>
      <c r="O3" s="58"/>
    </row>
    <row r="4" spans="1:15" s="41" customFormat="1" ht="20.25" customHeight="1" x14ac:dyDescent="0.4">
      <c r="A4" s="40">
        <v>30</v>
      </c>
      <c r="B4" s="40">
        <v>168</v>
      </c>
      <c r="C4" s="64">
        <f>A4*B4</f>
        <v>5040</v>
      </c>
      <c r="D4" s="40">
        <f>C4-G4</f>
        <v>4785</v>
      </c>
      <c r="E4" s="40">
        <f>C4</f>
        <v>5040</v>
      </c>
      <c r="F4" s="40">
        <v>11100</v>
      </c>
      <c r="G4" s="40">
        <v>255</v>
      </c>
      <c r="H4" s="64">
        <v>905</v>
      </c>
      <c r="I4" s="40">
        <v>6000</v>
      </c>
      <c r="J4" s="64">
        <f>ROUND(I4*0.06,0)</f>
        <v>360</v>
      </c>
      <c r="K4" s="64">
        <f>ROUND(C4*0.0211,0)</f>
        <v>106</v>
      </c>
      <c r="L4" s="64">
        <f>C4+H4+J4+K4</f>
        <v>6411</v>
      </c>
      <c r="M4" s="38"/>
      <c r="N4" s="38"/>
      <c r="O4" s="38"/>
    </row>
    <row r="5" spans="1:15" s="67" customFormat="1" ht="19.5" customHeight="1" x14ac:dyDescent="0.4">
      <c r="A5" s="63">
        <v>40</v>
      </c>
      <c r="B5" s="63">
        <v>168</v>
      </c>
      <c r="C5" s="64">
        <f t="shared" ref="C5:C9" si="0">A5*B5</f>
        <v>6720</v>
      </c>
      <c r="D5" s="63">
        <f t="shared" ref="D5:D9" si="1">C5-G5</f>
        <v>6465</v>
      </c>
      <c r="E5" s="63">
        <f t="shared" ref="E5:E9" si="2">C5</f>
        <v>6720</v>
      </c>
      <c r="F5" s="63">
        <v>11100</v>
      </c>
      <c r="G5" s="63">
        <v>255</v>
      </c>
      <c r="H5" s="64">
        <v>905</v>
      </c>
      <c r="I5" s="63">
        <v>7500</v>
      </c>
      <c r="J5" s="64">
        <f t="shared" ref="J5:J9" si="3">ROUND(I5*0.06,0)</f>
        <v>450</v>
      </c>
      <c r="K5" s="64">
        <f t="shared" ref="K5:K9" si="4">ROUND(C5*0.0211,0)</f>
        <v>142</v>
      </c>
      <c r="L5" s="64">
        <f t="shared" ref="L5:L9" si="5">C5+H5+J5+K5</f>
        <v>8217</v>
      </c>
      <c r="M5" s="66"/>
      <c r="N5" s="66"/>
      <c r="O5" s="66"/>
    </row>
    <row r="6" spans="1:15" s="42" customFormat="1" ht="19.5" customHeight="1" x14ac:dyDescent="0.4">
      <c r="A6" s="40">
        <v>46</v>
      </c>
      <c r="B6" s="40">
        <v>168</v>
      </c>
      <c r="C6" s="64">
        <f t="shared" si="0"/>
        <v>7728</v>
      </c>
      <c r="D6" s="40">
        <f t="shared" si="1"/>
        <v>7473</v>
      </c>
      <c r="E6" s="40">
        <f t="shared" si="2"/>
        <v>7728</v>
      </c>
      <c r="F6" s="40">
        <v>11100</v>
      </c>
      <c r="G6" s="40">
        <v>255</v>
      </c>
      <c r="H6" s="64">
        <v>905</v>
      </c>
      <c r="I6" s="40">
        <v>8700</v>
      </c>
      <c r="J6" s="64">
        <f t="shared" si="3"/>
        <v>522</v>
      </c>
      <c r="K6" s="64">
        <f t="shared" si="4"/>
        <v>163</v>
      </c>
      <c r="L6" s="64">
        <f t="shared" si="5"/>
        <v>9318</v>
      </c>
      <c r="M6" s="39"/>
      <c r="N6" s="35"/>
      <c r="O6" s="39"/>
    </row>
    <row r="7" spans="1:15" s="42" customFormat="1" ht="19.5" customHeight="1" x14ac:dyDescent="0.4">
      <c r="A7" s="40">
        <v>50</v>
      </c>
      <c r="B7" s="40">
        <v>168</v>
      </c>
      <c r="C7" s="64">
        <f t="shared" si="0"/>
        <v>8400</v>
      </c>
      <c r="D7" s="40">
        <f t="shared" si="1"/>
        <v>8145</v>
      </c>
      <c r="E7" s="40">
        <f t="shared" si="2"/>
        <v>8400</v>
      </c>
      <c r="F7" s="40">
        <v>11100</v>
      </c>
      <c r="G7" s="40">
        <v>255</v>
      </c>
      <c r="H7" s="64">
        <v>905</v>
      </c>
      <c r="I7" s="40">
        <v>8700</v>
      </c>
      <c r="J7" s="64">
        <f t="shared" si="3"/>
        <v>522</v>
      </c>
      <c r="K7" s="64">
        <f t="shared" si="4"/>
        <v>177</v>
      </c>
      <c r="L7" s="64">
        <f t="shared" si="5"/>
        <v>10004</v>
      </c>
      <c r="M7" s="39"/>
      <c r="N7" s="35"/>
      <c r="O7" s="39"/>
    </row>
    <row r="8" spans="1:15" s="42" customFormat="1" ht="19.5" customHeight="1" x14ac:dyDescent="0.4">
      <c r="A8" s="40">
        <v>60</v>
      </c>
      <c r="B8" s="40">
        <v>168</v>
      </c>
      <c r="C8" s="64">
        <f t="shared" si="0"/>
        <v>10080</v>
      </c>
      <c r="D8" s="40">
        <f t="shared" si="1"/>
        <v>9825</v>
      </c>
      <c r="E8" s="40">
        <f t="shared" si="2"/>
        <v>10080</v>
      </c>
      <c r="F8" s="40">
        <v>11100</v>
      </c>
      <c r="G8" s="40">
        <v>255</v>
      </c>
      <c r="H8" s="64">
        <v>905</v>
      </c>
      <c r="I8" s="40">
        <v>11100</v>
      </c>
      <c r="J8" s="64">
        <f t="shared" si="3"/>
        <v>666</v>
      </c>
      <c r="K8" s="64">
        <f t="shared" si="4"/>
        <v>213</v>
      </c>
      <c r="L8" s="64">
        <f t="shared" si="5"/>
        <v>11864</v>
      </c>
      <c r="M8" s="39"/>
      <c r="N8" s="38"/>
      <c r="O8" s="39"/>
    </row>
    <row r="9" spans="1:15" s="42" customFormat="1" ht="19.5" customHeight="1" x14ac:dyDescent="0.4">
      <c r="A9" s="40">
        <v>150</v>
      </c>
      <c r="B9" s="40">
        <v>168</v>
      </c>
      <c r="C9" s="64">
        <f t="shared" si="0"/>
        <v>25200</v>
      </c>
      <c r="D9" s="40">
        <f t="shared" si="1"/>
        <v>24619</v>
      </c>
      <c r="E9" s="40">
        <f t="shared" si="2"/>
        <v>25200</v>
      </c>
      <c r="F9" s="40">
        <v>25250</v>
      </c>
      <c r="G9" s="40">
        <v>581</v>
      </c>
      <c r="H9" s="64">
        <v>2058</v>
      </c>
      <c r="I9" s="40">
        <v>25250</v>
      </c>
      <c r="J9" s="64">
        <f t="shared" si="3"/>
        <v>1515</v>
      </c>
      <c r="K9" s="64">
        <f t="shared" si="4"/>
        <v>532</v>
      </c>
      <c r="L9" s="64">
        <f t="shared" si="5"/>
        <v>29305</v>
      </c>
      <c r="M9" s="39"/>
      <c r="N9" s="39"/>
      <c r="O9" s="39"/>
    </row>
    <row r="10" spans="1:15" s="42" customFormat="1" ht="19.5" customHeight="1" x14ac:dyDescent="0.4">
      <c r="A10" s="45" t="s">
        <v>90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39"/>
      <c r="N10" s="39"/>
      <c r="O10" s="39"/>
    </row>
    <row r="12" spans="1:15" x14ac:dyDescent="0.4">
      <c r="A12" s="29" t="s">
        <v>79</v>
      </c>
    </row>
    <row r="13" spans="1:15" ht="32" x14ac:dyDescent="0.4">
      <c r="A13" s="50" t="s">
        <v>74</v>
      </c>
      <c r="B13" s="50" t="s">
        <v>75</v>
      </c>
      <c r="C13" s="47" t="s">
        <v>98</v>
      </c>
      <c r="D13" s="47" t="s">
        <v>96</v>
      </c>
      <c r="E13" s="47" t="s">
        <v>107</v>
      </c>
      <c r="F13" s="47" t="s">
        <v>108</v>
      </c>
      <c r="G13" s="56" t="s">
        <v>109</v>
      </c>
      <c r="H13" s="56" t="s">
        <v>110</v>
      </c>
      <c r="I13" s="47" t="s">
        <v>111</v>
      </c>
      <c r="J13" s="47" t="s">
        <v>112</v>
      </c>
      <c r="K13" s="57" t="s">
        <v>113</v>
      </c>
      <c r="L13" s="47" t="s">
        <v>114</v>
      </c>
      <c r="M13" s="51" t="s">
        <v>115</v>
      </c>
      <c r="N13" s="51" t="s">
        <v>99</v>
      </c>
      <c r="O13" s="60" t="s">
        <v>116</v>
      </c>
    </row>
    <row r="14" spans="1:15" s="43" customFormat="1" ht="18.75" customHeight="1" x14ac:dyDescent="0.4">
      <c r="A14" s="40">
        <v>2</v>
      </c>
      <c r="B14" s="40">
        <v>40</v>
      </c>
      <c r="C14" s="40">
        <v>168</v>
      </c>
      <c r="D14" s="64">
        <f>B14*C14</f>
        <v>6720</v>
      </c>
      <c r="E14" s="63">
        <f>D14-G14</f>
        <v>6465</v>
      </c>
      <c r="F14" s="63">
        <v>11100</v>
      </c>
      <c r="G14" s="63">
        <v>255</v>
      </c>
      <c r="H14" s="64">
        <v>905</v>
      </c>
      <c r="I14" s="63">
        <v>11100</v>
      </c>
      <c r="J14" s="64">
        <f>ROUND(I14*0.06,0)</f>
        <v>666</v>
      </c>
      <c r="K14" s="64">
        <f>ROUND(D14*0.0211,0)</f>
        <v>142</v>
      </c>
      <c r="L14" s="64">
        <f>SUM(D14,H14,J14:K14)</f>
        <v>8433</v>
      </c>
      <c r="M14" s="44">
        <f>H14/30</f>
        <v>30.166666666666668</v>
      </c>
      <c r="N14" s="44">
        <f>J14/30</f>
        <v>22.2</v>
      </c>
      <c r="O14" s="44">
        <f>G14/30</f>
        <v>8.5</v>
      </c>
    </row>
    <row r="15" spans="1:15" s="43" customFormat="1" ht="18.75" customHeight="1" x14ac:dyDescent="0.4">
      <c r="A15" s="40">
        <v>3</v>
      </c>
      <c r="B15" s="40">
        <v>40</v>
      </c>
      <c r="C15" s="40">
        <v>168</v>
      </c>
      <c r="D15" s="64">
        <f t="shared" ref="D15:D20" si="6">B15*C15</f>
        <v>6720</v>
      </c>
      <c r="E15" s="63">
        <f t="shared" ref="E15:E20" si="7">D15-G15</f>
        <v>6355</v>
      </c>
      <c r="F15" s="63">
        <v>15840</v>
      </c>
      <c r="G15" s="63">
        <v>365</v>
      </c>
      <c r="H15" s="64">
        <v>1291</v>
      </c>
      <c r="I15" s="63">
        <v>15840</v>
      </c>
      <c r="J15" s="64">
        <f t="shared" ref="J15:J20" si="8">ROUND(I15*0.06,0)</f>
        <v>950</v>
      </c>
      <c r="K15" s="64">
        <f t="shared" ref="K15:K20" si="9">ROUND(D15*0.0211,0)</f>
        <v>142</v>
      </c>
      <c r="L15" s="64">
        <f t="shared" ref="L15:L20" si="10">SUM(D15,H15,J15:K15)</f>
        <v>9103</v>
      </c>
      <c r="M15" s="44">
        <f t="shared" ref="M15:M20" si="11">H15/30</f>
        <v>43.033333333333331</v>
      </c>
      <c r="N15" s="44">
        <f t="shared" ref="N15:N20" si="12">J15/30</f>
        <v>31.666666666666668</v>
      </c>
      <c r="O15" s="44">
        <f t="shared" ref="O15:O20" si="13">G15/30</f>
        <v>12.166666666666666</v>
      </c>
    </row>
    <row r="16" spans="1:15" s="43" customFormat="1" ht="18.75" customHeight="1" x14ac:dyDescent="0.4">
      <c r="A16" s="40">
        <v>4</v>
      </c>
      <c r="B16" s="40">
        <v>40</v>
      </c>
      <c r="C16" s="40">
        <v>168</v>
      </c>
      <c r="D16" s="64">
        <f t="shared" si="6"/>
        <v>6720</v>
      </c>
      <c r="E16" s="63">
        <f t="shared" si="7"/>
        <v>6237</v>
      </c>
      <c r="F16" s="63">
        <v>21009</v>
      </c>
      <c r="G16" s="63">
        <v>483</v>
      </c>
      <c r="H16" s="64">
        <v>1712</v>
      </c>
      <c r="I16" s="63">
        <v>21009</v>
      </c>
      <c r="J16" s="64">
        <f t="shared" si="8"/>
        <v>1261</v>
      </c>
      <c r="K16" s="64">
        <f t="shared" si="9"/>
        <v>142</v>
      </c>
      <c r="L16" s="64">
        <f t="shared" si="10"/>
        <v>9835</v>
      </c>
      <c r="M16" s="44">
        <f>H16/30</f>
        <v>57.06666666666667</v>
      </c>
      <c r="N16" s="44">
        <f t="shared" si="12"/>
        <v>42.033333333333331</v>
      </c>
      <c r="O16" s="44">
        <f t="shared" si="13"/>
        <v>16.100000000000001</v>
      </c>
    </row>
    <row r="17" spans="1:15" s="43" customFormat="1" ht="18.75" customHeight="1" x14ac:dyDescent="0.4">
      <c r="A17" s="40">
        <v>5</v>
      </c>
      <c r="B17" s="40">
        <v>40</v>
      </c>
      <c r="C17" s="40">
        <v>168</v>
      </c>
      <c r="D17" s="64">
        <f t="shared" si="6"/>
        <v>6720</v>
      </c>
      <c r="E17" s="63">
        <f t="shared" si="7"/>
        <v>6139</v>
      </c>
      <c r="F17" s="63">
        <v>25250</v>
      </c>
      <c r="G17" s="63">
        <v>581</v>
      </c>
      <c r="H17" s="64">
        <v>2058</v>
      </c>
      <c r="I17" s="63">
        <v>25250</v>
      </c>
      <c r="J17" s="64">
        <f t="shared" si="8"/>
        <v>1515</v>
      </c>
      <c r="K17" s="64">
        <f t="shared" si="9"/>
        <v>142</v>
      </c>
      <c r="L17" s="64">
        <f t="shared" si="10"/>
        <v>10435</v>
      </c>
      <c r="M17" s="44">
        <f t="shared" si="11"/>
        <v>68.599999999999994</v>
      </c>
      <c r="N17" s="44">
        <f t="shared" si="12"/>
        <v>50.5</v>
      </c>
      <c r="O17" s="44">
        <f t="shared" si="13"/>
        <v>19.366666666666667</v>
      </c>
    </row>
    <row r="18" spans="1:15" s="43" customFormat="1" ht="18.75" customHeight="1" x14ac:dyDescent="0.4">
      <c r="A18" s="40">
        <v>6</v>
      </c>
      <c r="B18" s="40">
        <v>40</v>
      </c>
      <c r="C18" s="40">
        <v>168</v>
      </c>
      <c r="D18" s="64">
        <f t="shared" si="6"/>
        <v>6720</v>
      </c>
      <c r="E18" s="63">
        <f t="shared" si="7"/>
        <v>6023</v>
      </c>
      <c r="F18" s="63">
        <v>30300</v>
      </c>
      <c r="G18" s="63">
        <v>697</v>
      </c>
      <c r="H18" s="64">
        <v>2469</v>
      </c>
      <c r="I18" s="63">
        <v>30300</v>
      </c>
      <c r="J18" s="64">
        <f t="shared" si="8"/>
        <v>1818</v>
      </c>
      <c r="K18" s="64">
        <f t="shared" si="9"/>
        <v>142</v>
      </c>
      <c r="L18" s="64">
        <f t="shared" si="10"/>
        <v>11149</v>
      </c>
      <c r="M18" s="44">
        <f t="shared" si="11"/>
        <v>82.3</v>
      </c>
      <c r="N18" s="44">
        <f t="shared" si="12"/>
        <v>60.6</v>
      </c>
      <c r="O18" s="44">
        <f t="shared" si="13"/>
        <v>23.233333333333334</v>
      </c>
    </row>
    <row r="19" spans="1:15" s="43" customFormat="1" ht="18.75" customHeight="1" x14ac:dyDescent="0.4">
      <c r="A19" s="40">
        <v>7</v>
      </c>
      <c r="B19" s="40">
        <v>40</v>
      </c>
      <c r="C19" s="40">
        <v>168</v>
      </c>
      <c r="D19" s="64">
        <f t="shared" si="6"/>
        <v>6720</v>
      </c>
      <c r="E19" s="63">
        <f t="shared" si="7"/>
        <v>5885</v>
      </c>
      <c r="F19" s="63">
        <v>36300</v>
      </c>
      <c r="G19" s="63">
        <v>835</v>
      </c>
      <c r="H19" s="64">
        <v>2958</v>
      </c>
      <c r="I19" s="63">
        <v>36300</v>
      </c>
      <c r="J19" s="64">
        <f t="shared" si="8"/>
        <v>2178</v>
      </c>
      <c r="K19" s="64">
        <f t="shared" si="9"/>
        <v>142</v>
      </c>
      <c r="L19" s="64">
        <f t="shared" si="10"/>
        <v>11998</v>
      </c>
      <c r="M19" s="44">
        <f t="shared" si="11"/>
        <v>98.6</v>
      </c>
      <c r="N19" s="44">
        <f t="shared" si="12"/>
        <v>72.599999999999994</v>
      </c>
      <c r="O19" s="44">
        <f t="shared" si="13"/>
        <v>27.833333333333332</v>
      </c>
    </row>
    <row r="20" spans="1:15" s="43" customFormat="1" ht="18.75" customHeight="1" x14ac:dyDescent="0.4">
      <c r="A20" s="40">
        <v>8</v>
      </c>
      <c r="B20" s="40">
        <v>40</v>
      </c>
      <c r="C20" s="40">
        <v>168</v>
      </c>
      <c r="D20" s="64">
        <f t="shared" si="6"/>
        <v>6720</v>
      </c>
      <c r="E20" s="63">
        <f t="shared" si="7"/>
        <v>5754</v>
      </c>
      <c r="F20" s="63">
        <v>42000</v>
      </c>
      <c r="G20" s="63">
        <v>966</v>
      </c>
      <c r="H20" s="64">
        <v>3423</v>
      </c>
      <c r="I20" s="63">
        <v>42000</v>
      </c>
      <c r="J20" s="64">
        <f t="shared" si="8"/>
        <v>2520</v>
      </c>
      <c r="K20" s="64">
        <f t="shared" si="9"/>
        <v>142</v>
      </c>
      <c r="L20" s="64">
        <f t="shared" si="10"/>
        <v>12805</v>
      </c>
      <c r="M20" s="44">
        <f t="shared" si="11"/>
        <v>114.1</v>
      </c>
      <c r="N20" s="44">
        <f t="shared" si="12"/>
        <v>84</v>
      </c>
      <c r="O20" s="44">
        <f t="shared" si="13"/>
        <v>32.200000000000003</v>
      </c>
    </row>
    <row r="22" spans="1:15" x14ac:dyDescent="0.4">
      <c r="A22" s="73" t="s">
        <v>136</v>
      </c>
      <c r="B22" s="71"/>
      <c r="C22" s="72"/>
      <c r="D22" s="72"/>
      <c r="E22" s="72"/>
    </row>
    <row r="23" spans="1:15" s="59" customFormat="1" ht="34" x14ac:dyDescent="0.4">
      <c r="A23" s="51" t="s">
        <v>132</v>
      </c>
      <c r="B23" s="51" t="s">
        <v>133</v>
      </c>
      <c r="C23" s="52" t="s">
        <v>76</v>
      </c>
      <c r="D23" s="50" t="s">
        <v>74</v>
      </c>
      <c r="E23" s="50" t="s">
        <v>75</v>
      </c>
      <c r="F23" s="47" t="s">
        <v>118</v>
      </c>
      <c r="G23" s="47" t="s">
        <v>96</v>
      </c>
      <c r="H23" s="49" t="s">
        <v>138</v>
      </c>
      <c r="I23" s="47" t="s">
        <v>119</v>
      </c>
      <c r="J23" s="60" t="s">
        <v>141</v>
      </c>
      <c r="K23" s="60" t="s">
        <v>140</v>
      </c>
      <c r="L23" s="47" t="s">
        <v>120</v>
      </c>
      <c r="M23" s="47" t="s">
        <v>121</v>
      </c>
      <c r="N23" s="57" t="s">
        <v>117</v>
      </c>
      <c r="O23" s="78" t="s">
        <v>139</v>
      </c>
    </row>
    <row r="24" spans="1:15" x14ac:dyDescent="0.4">
      <c r="A24" s="30">
        <v>44201</v>
      </c>
      <c r="B24" s="30">
        <v>44216</v>
      </c>
      <c r="C24" s="31">
        <f>_xlfn.DAYS(B24,A24)+1</f>
        <v>16</v>
      </c>
      <c r="D24" s="40">
        <v>2</v>
      </c>
      <c r="E24" s="40">
        <v>20</v>
      </c>
      <c r="F24" s="40">
        <v>168</v>
      </c>
      <c r="G24" s="64">
        <f>E24*F24</f>
        <v>3360</v>
      </c>
      <c r="H24" s="40">
        <f>G24-J24</f>
        <v>3224</v>
      </c>
      <c r="I24" s="40">
        <v>11000</v>
      </c>
      <c r="J24" s="40">
        <f t="shared" ref="J24:J29" si="14">O14*C24</f>
        <v>136</v>
      </c>
      <c r="K24" s="64">
        <f t="shared" ref="K24:K30" si="15">M14*C24</f>
        <v>482.66666666666669</v>
      </c>
      <c r="L24" s="40">
        <v>11100</v>
      </c>
      <c r="M24" s="64">
        <f t="shared" ref="M24:M29" si="16">N14*C24</f>
        <v>355.2</v>
      </c>
      <c r="N24" s="64">
        <f>ROUND(G24*0.0211,0)</f>
        <v>71</v>
      </c>
      <c r="O24" s="64">
        <f>G24+K24+M24+N24</f>
        <v>4268.8666666666668</v>
      </c>
    </row>
    <row r="25" spans="1:15" x14ac:dyDescent="0.4">
      <c r="A25" s="30">
        <v>44201</v>
      </c>
      <c r="B25" s="30">
        <v>44216</v>
      </c>
      <c r="C25" s="31">
        <f>_xlfn.DAYS(B25,A25)+1</f>
        <v>16</v>
      </c>
      <c r="D25" s="40">
        <v>3</v>
      </c>
      <c r="E25" s="40">
        <v>20</v>
      </c>
      <c r="F25" s="40">
        <v>168</v>
      </c>
      <c r="G25" s="64">
        <f t="shared" ref="G25:G30" si="17">E25*F25</f>
        <v>3360</v>
      </c>
      <c r="H25" s="40">
        <f>G25-J25</f>
        <v>3165.3333333333335</v>
      </c>
      <c r="I25" s="40">
        <v>15840</v>
      </c>
      <c r="J25" s="40">
        <f t="shared" si="14"/>
        <v>194.66666666666666</v>
      </c>
      <c r="K25" s="64">
        <f t="shared" si="15"/>
        <v>688.5333333333333</v>
      </c>
      <c r="L25" s="40">
        <v>15840</v>
      </c>
      <c r="M25" s="64">
        <f t="shared" si="16"/>
        <v>506.66666666666669</v>
      </c>
      <c r="N25" s="64">
        <f t="shared" ref="N25:N30" si="18">ROUND(G25*0.0211,0)</f>
        <v>71</v>
      </c>
      <c r="O25" s="64">
        <f t="shared" ref="O25:O30" si="19">G25+K25+M25+N25</f>
        <v>4626.2</v>
      </c>
    </row>
    <row r="26" spans="1:15" x14ac:dyDescent="0.4">
      <c r="A26" s="30">
        <v>44201</v>
      </c>
      <c r="B26" s="30">
        <v>44216</v>
      </c>
      <c r="C26" s="31">
        <f t="shared" ref="C26:C30" si="20">_xlfn.DAYS(B26,A26)+1</f>
        <v>16</v>
      </c>
      <c r="D26" s="40">
        <v>4</v>
      </c>
      <c r="E26" s="40">
        <v>20</v>
      </c>
      <c r="F26" s="40">
        <v>168</v>
      </c>
      <c r="G26" s="64">
        <f t="shared" si="17"/>
        <v>3360</v>
      </c>
      <c r="H26" s="40">
        <f t="shared" ref="H26:H30" si="21">G26-J26</f>
        <v>3102.4</v>
      </c>
      <c r="I26" s="40">
        <v>21009</v>
      </c>
      <c r="J26" s="40">
        <f t="shared" si="14"/>
        <v>257.60000000000002</v>
      </c>
      <c r="K26" s="64">
        <f t="shared" si="15"/>
        <v>913.06666666666672</v>
      </c>
      <c r="L26" s="40">
        <v>21009</v>
      </c>
      <c r="M26" s="64">
        <f t="shared" si="16"/>
        <v>672.5333333333333</v>
      </c>
      <c r="N26" s="64">
        <f t="shared" si="18"/>
        <v>71</v>
      </c>
      <c r="O26" s="64">
        <f t="shared" si="19"/>
        <v>5016.6000000000004</v>
      </c>
    </row>
    <row r="27" spans="1:15" x14ac:dyDescent="0.4">
      <c r="A27" s="30">
        <v>44201</v>
      </c>
      <c r="B27" s="30">
        <v>44216</v>
      </c>
      <c r="C27" s="31">
        <f t="shared" si="20"/>
        <v>16</v>
      </c>
      <c r="D27" s="40">
        <v>5</v>
      </c>
      <c r="E27" s="40">
        <v>20</v>
      </c>
      <c r="F27" s="40">
        <v>168</v>
      </c>
      <c r="G27" s="64">
        <f t="shared" si="17"/>
        <v>3360</v>
      </c>
      <c r="H27" s="40">
        <f t="shared" si="21"/>
        <v>3050.1333333333332</v>
      </c>
      <c r="I27" s="40">
        <v>25250</v>
      </c>
      <c r="J27" s="40">
        <f t="shared" si="14"/>
        <v>309.86666666666667</v>
      </c>
      <c r="K27" s="64">
        <f t="shared" si="15"/>
        <v>1097.5999999999999</v>
      </c>
      <c r="L27" s="40">
        <v>25250</v>
      </c>
      <c r="M27" s="64">
        <f t="shared" si="16"/>
        <v>808</v>
      </c>
      <c r="N27" s="64">
        <f t="shared" si="18"/>
        <v>71</v>
      </c>
      <c r="O27" s="64">
        <f t="shared" si="19"/>
        <v>5336.6</v>
      </c>
    </row>
    <row r="28" spans="1:15" s="70" customFormat="1" x14ac:dyDescent="0.4">
      <c r="A28" s="68">
        <v>44201</v>
      </c>
      <c r="B28" s="68">
        <v>44203</v>
      </c>
      <c r="C28" s="69">
        <f t="shared" si="20"/>
        <v>3</v>
      </c>
      <c r="D28" s="44">
        <v>6</v>
      </c>
      <c r="E28" s="44">
        <v>18</v>
      </c>
      <c r="F28" s="44">
        <v>168</v>
      </c>
      <c r="G28" s="65">
        <f t="shared" si="17"/>
        <v>3024</v>
      </c>
      <c r="H28" s="44">
        <f t="shared" si="21"/>
        <v>2954.3</v>
      </c>
      <c r="I28" s="44">
        <v>30300</v>
      </c>
      <c r="J28" s="44">
        <f t="shared" si="14"/>
        <v>69.7</v>
      </c>
      <c r="K28" s="65">
        <f t="shared" si="15"/>
        <v>246.89999999999998</v>
      </c>
      <c r="L28" s="44">
        <v>30300</v>
      </c>
      <c r="M28" s="65">
        <f t="shared" si="16"/>
        <v>181.8</v>
      </c>
      <c r="N28" s="65">
        <f t="shared" si="18"/>
        <v>64</v>
      </c>
      <c r="O28" s="65">
        <f>G28+K28+M28+N28</f>
        <v>3516.7000000000003</v>
      </c>
    </row>
    <row r="29" spans="1:15" s="59" customFormat="1" x14ac:dyDescent="0.4">
      <c r="A29" s="75">
        <v>44201</v>
      </c>
      <c r="B29" s="75">
        <v>44216</v>
      </c>
      <c r="C29" s="76">
        <f t="shared" si="20"/>
        <v>16</v>
      </c>
      <c r="D29" s="63">
        <v>7</v>
      </c>
      <c r="E29" s="63">
        <v>20</v>
      </c>
      <c r="F29" s="63">
        <v>168</v>
      </c>
      <c r="G29" s="64">
        <f t="shared" si="17"/>
        <v>3360</v>
      </c>
      <c r="H29" s="63">
        <f t="shared" si="21"/>
        <v>2914.6666666666665</v>
      </c>
      <c r="I29" s="63">
        <v>36300</v>
      </c>
      <c r="J29" s="63">
        <f t="shared" si="14"/>
        <v>445.33333333333331</v>
      </c>
      <c r="K29" s="64">
        <f t="shared" si="15"/>
        <v>1577.6</v>
      </c>
      <c r="L29" s="63">
        <v>36300</v>
      </c>
      <c r="M29" s="77">
        <f t="shared" si="16"/>
        <v>1161.5999999999999</v>
      </c>
      <c r="N29" s="77">
        <f t="shared" si="18"/>
        <v>71</v>
      </c>
      <c r="O29" s="77">
        <f t="shared" si="19"/>
        <v>6170.2000000000007</v>
      </c>
    </row>
    <row r="30" spans="1:15" s="59" customFormat="1" x14ac:dyDescent="0.4">
      <c r="A30" s="75">
        <v>44201</v>
      </c>
      <c r="B30" s="75">
        <v>44216</v>
      </c>
      <c r="C30" s="76">
        <f t="shared" si="20"/>
        <v>16</v>
      </c>
      <c r="D30" s="63">
        <v>8</v>
      </c>
      <c r="E30" s="63">
        <v>20</v>
      </c>
      <c r="F30" s="63">
        <v>168</v>
      </c>
      <c r="G30" s="64">
        <f t="shared" si="17"/>
        <v>3360</v>
      </c>
      <c r="H30" s="63">
        <f t="shared" si="21"/>
        <v>2844.8</v>
      </c>
      <c r="I30" s="63">
        <v>40100</v>
      </c>
      <c r="J30" s="63">
        <f>O20*C30</f>
        <v>515.20000000000005</v>
      </c>
      <c r="K30" s="64">
        <f t="shared" si="15"/>
        <v>1825.6</v>
      </c>
      <c r="L30" s="63">
        <v>42000</v>
      </c>
      <c r="M30" s="77">
        <f>N20*C30</f>
        <v>1344</v>
      </c>
      <c r="N30" s="77">
        <f t="shared" si="18"/>
        <v>71</v>
      </c>
      <c r="O30" s="77">
        <f t="shared" si="19"/>
        <v>6600.6</v>
      </c>
    </row>
    <row r="31" spans="1:15" x14ac:dyDescent="0.4">
      <c r="A31" s="82" t="s">
        <v>91</v>
      </c>
      <c r="B31" s="82"/>
      <c r="C31" s="32"/>
      <c r="D31" s="32"/>
      <c r="E31" s="33" t="s">
        <v>90</v>
      </c>
    </row>
    <row r="34" spans="1:7" x14ac:dyDescent="0.4">
      <c r="A34" s="83" t="s">
        <v>128</v>
      </c>
      <c r="B34" s="83"/>
    </row>
    <row r="35" spans="1:7" x14ac:dyDescent="0.4">
      <c r="A35" s="84" t="s">
        <v>129</v>
      </c>
      <c r="B35" s="84"/>
      <c r="C35" s="84"/>
      <c r="D35" s="84"/>
      <c r="E35" s="84"/>
      <c r="F35" s="84"/>
      <c r="G35" s="35"/>
    </row>
    <row r="36" spans="1:7" x14ac:dyDescent="0.4">
      <c r="A36" s="79" t="s">
        <v>87</v>
      </c>
      <c r="B36" s="79"/>
      <c r="C36" s="79"/>
      <c r="D36" s="79"/>
      <c r="E36" s="79"/>
      <c r="F36" s="79"/>
      <c r="G36" s="35"/>
    </row>
    <row r="37" spans="1:7" x14ac:dyDescent="0.4">
      <c r="A37" s="34" t="s">
        <v>134</v>
      </c>
      <c r="B37" s="34" t="s">
        <v>131</v>
      </c>
      <c r="C37" s="34" t="s">
        <v>83</v>
      </c>
      <c r="D37" s="34" t="s">
        <v>81</v>
      </c>
      <c r="E37" s="54" t="s">
        <v>84</v>
      </c>
      <c r="F37" s="54" t="s">
        <v>85</v>
      </c>
      <c r="G37" s="54" t="s">
        <v>86</v>
      </c>
    </row>
    <row r="38" spans="1:7" ht="16.5" customHeight="1" x14ac:dyDescent="0.4">
      <c r="A38" s="85" t="s">
        <v>127</v>
      </c>
      <c r="B38" s="85" t="s">
        <v>126</v>
      </c>
      <c r="C38" s="87" t="s">
        <v>82</v>
      </c>
      <c r="D38" s="61" t="s">
        <v>122</v>
      </c>
      <c r="E38" s="55" t="s">
        <v>124</v>
      </c>
      <c r="F38" s="55">
        <v>37.1</v>
      </c>
      <c r="G38" s="62">
        <v>37</v>
      </c>
    </row>
    <row r="39" spans="1:7" x14ac:dyDescent="0.4">
      <c r="A39" s="86"/>
      <c r="B39" s="86"/>
      <c r="C39" s="87"/>
      <c r="D39" s="61" t="s">
        <v>123</v>
      </c>
      <c r="E39" s="53" t="s">
        <v>125</v>
      </c>
      <c r="F39" s="55">
        <v>10.7</v>
      </c>
      <c r="G39" s="62">
        <v>10</v>
      </c>
    </row>
    <row r="40" spans="1:7" customFormat="1" x14ac:dyDescent="0.4">
      <c r="A40" s="83" t="s">
        <v>130</v>
      </c>
      <c r="B40" s="83"/>
    </row>
    <row r="41" spans="1:7" customFormat="1" x14ac:dyDescent="0.4">
      <c r="A41" s="36" t="s">
        <v>77</v>
      </c>
      <c r="B41" s="36" t="s">
        <v>78</v>
      </c>
      <c r="C41" s="36" t="s">
        <v>89</v>
      </c>
      <c r="D41" s="46" t="s">
        <v>88</v>
      </c>
      <c r="E41" s="34" t="s">
        <v>93</v>
      </c>
      <c r="F41" s="46" t="s">
        <v>85</v>
      </c>
    </row>
    <row r="42" spans="1:7" customFormat="1" x14ac:dyDescent="0.4">
      <c r="A42" s="30">
        <v>44201</v>
      </c>
      <c r="B42" s="30">
        <v>44227</v>
      </c>
      <c r="C42" s="31">
        <f>_xlfn.DAYS(B42,A42)+1</f>
        <v>27</v>
      </c>
      <c r="D42" s="37">
        <v>50</v>
      </c>
      <c r="E42" s="37">
        <v>30</v>
      </c>
      <c r="F42" s="55">
        <f>C42/E42*D42</f>
        <v>45</v>
      </c>
    </row>
    <row r="43" spans="1:7" customFormat="1" x14ac:dyDescent="0.4">
      <c r="A43" s="82" t="s">
        <v>91</v>
      </c>
      <c r="B43" s="82"/>
      <c r="D43" s="82" t="s">
        <v>92</v>
      </c>
      <c r="E43" s="82"/>
    </row>
  </sheetData>
  <mergeCells count="11">
    <mergeCell ref="A43:B43"/>
    <mergeCell ref="D43:E43"/>
    <mergeCell ref="A38:A39"/>
    <mergeCell ref="C38:C39"/>
    <mergeCell ref="A40:B40"/>
    <mergeCell ref="B38:B39"/>
    <mergeCell ref="A36:F36"/>
    <mergeCell ref="A1:L1"/>
    <mergeCell ref="A31:B31"/>
    <mergeCell ref="A34:B34"/>
    <mergeCell ref="A35:F35"/>
  </mergeCells>
  <phoneticPr fontId="1" type="noConversion"/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4"/>
  <sheetViews>
    <sheetView workbookViewId="0">
      <pane xSplit="4" ySplit="1" topLeftCell="E26" activePane="bottomRight" state="frozenSplit"/>
      <selection pane="topRight" activeCell="E1" sqref="E1"/>
      <selection pane="bottomLeft" activeCell="A2" sqref="A2"/>
      <selection pane="bottomRight" activeCell="K2" sqref="K2"/>
    </sheetView>
  </sheetViews>
  <sheetFormatPr defaultColWidth="8.90625" defaultRowHeight="19.899999999999999" customHeight="1" x14ac:dyDescent="0.4"/>
  <cols>
    <col min="1" max="1" width="22.7265625" style="17" customWidth="1"/>
    <col min="2" max="2" width="10.7265625" style="17" customWidth="1"/>
    <col min="3" max="3" width="5.7265625" style="18" customWidth="1"/>
    <col min="4" max="4" width="10.7265625" style="17" customWidth="1"/>
    <col min="5" max="6" width="15.7265625" style="19" customWidth="1"/>
    <col min="7" max="8" width="20.7265625" style="20" customWidth="1"/>
    <col min="9" max="9" width="20.7265625" style="18" customWidth="1"/>
    <col min="10" max="10" width="5.7265625" style="18" customWidth="1"/>
    <col min="11" max="11" width="10.7265625" style="17" customWidth="1"/>
    <col min="12" max="12" width="5.7265625" style="18" customWidth="1"/>
    <col min="13" max="13" width="10.7265625" style="17" customWidth="1"/>
    <col min="14" max="14" width="15.7265625" style="17" customWidth="1"/>
    <col min="15" max="16384" width="8.90625" style="20"/>
  </cols>
  <sheetData>
    <row r="1" spans="1:15" ht="19.899999999999999" customHeight="1" x14ac:dyDescent="0.4">
      <c r="A1" s="1" t="s">
        <v>0</v>
      </c>
      <c r="B1" s="93" t="s">
        <v>1</v>
      </c>
      <c r="C1" s="94"/>
      <c r="D1" s="95"/>
      <c r="E1" s="2" t="s">
        <v>2</v>
      </c>
      <c r="F1" s="2" t="s">
        <v>3</v>
      </c>
      <c r="G1" s="2" t="s">
        <v>4</v>
      </c>
      <c r="I1" s="3" t="s">
        <v>5</v>
      </c>
      <c r="J1" s="3" t="s">
        <v>6</v>
      </c>
      <c r="K1" s="96" t="s">
        <v>1</v>
      </c>
      <c r="L1" s="97"/>
      <c r="M1" s="98"/>
      <c r="N1" s="3" t="s">
        <v>7</v>
      </c>
      <c r="O1" s="28"/>
    </row>
    <row r="2" spans="1:15" ht="19.899999999999999" customHeight="1" x14ac:dyDescent="0.4">
      <c r="A2" s="11" t="s">
        <v>46</v>
      </c>
      <c r="B2" s="12">
        <v>1</v>
      </c>
      <c r="C2" s="13" t="s">
        <v>9</v>
      </c>
      <c r="D2" s="12">
        <v>11100</v>
      </c>
      <c r="E2" s="12">
        <v>11100</v>
      </c>
      <c r="F2" s="12">
        <f>E2/G2</f>
        <v>370</v>
      </c>
      <c r="G2" s="5">
        <v>30</v>
      </c>
      <c r="I2" s="7" t="s">
        <v>10</v>
      </c>
      <c r="J2" s="7">
        <v>1</v>
      </c>
      <c r="K2" s="5">
        <v>1</v>
      </c>
      <c r="L2" s="6" t="s">
        <v>9</v>
      </c>
      <c r="M2" s="5">
        <v>1500</v>
      </c>
      <c r="N2" s="5">
        <v>1500</v>
      </c>
    </row>
    <row r="3" spans="1:15" ht="19.899999999999999" customHeight="1" x14ac:dyDescent="0.4">
      <c r="A3" s="11" t="s">
        <v>70</v>
      </c>
      <c r="B3" s="12">
        <v>11101</v>
      </c>
      <c r="C3" s="13" t="s">
        <v>9</v>
      </c>
      <c r="D3" s="12">
        <v>12540</v>
      </c>
      <c r="E3" s="12">
        <v>12540</v>
      </c>
      <c r="F3" s="12">
        <f>E3/$G$2</f>
        <v>418</v>
      </c>
      <c r="I3" s="7"/>
      <c r="J3" s="7">
        <v>2</v>
      </c>
      <c r="K3" s="5">
        <v>1501</v>
      </c>
      <c r="L3" s="6" t="s">
        <v>9</v>
      </c>
      <c r="M3" s="5">
        <v>3000</v>
      </c>
      <c r="N3" s="5">
        <v>3000</v>
      </c>
    </row>
    <row r="4" spans="1:15" ht="19.899999999999999" customHeight="1" x14ac:dyDescent="0.4">
      <c r="A4" s="14" t="s">
        <v>37</v>
      </c>
      <c r="B4" s="15">
        <v>12541</v>
      </c>
      <c r="C4" s="16" t="s">
        <v>8</v>
      </c>
      <c r="D4" s="15">
        <v>13500</v>
      </c>
      <c r="E4" s="15">
        <v>13500</v>
      </c>
      <c r="F4" s="15">
        <f t="shared" ref="F4:F29" si="0">E4/$G$2</f>
        <v>450</v>
      </c>
      <c r="I4" s="7"/>
      <c r="J4" s="7">
        <v>3</v>
      </c>
      <c r="K4" s="5">
        <v>3001</v>
      </c>
      <c r="L4" s="6" t="s">
        <v>9</v>
      </c>
      <c r="M4" s="5">
        <v>4500</v>
      </c>
      <c r="N4" s="5">
        <v>4500</v>
      </c>
    </row>
    <row r="5" spans="1:15" ht="19.899999999999999" customHeight="1" x14ac:dyDescent="0.4">
      <c r="A5" s="14" t="s">
        <v>38</v>
      </c>
      <c r="B5" s="15">
        <v>13501</v>
      </c>
      <c r="C5" s="16" t="s">
        <v>9</v>
      </c>
      <c r="D5" s="15">
        <v>15840</v>
      </c>
      <c r="E5" s="15">
        <v>15840</v>
      </c>
      <c r="F5" s="15">
        <f t="shared" si="0"/>
        <v>528</v>
      </c>
      <c r="I5" s="7"/>
      <c r="J5" s="7">
        <v>4</v>
      </c>
      <c r="K5" s="5">
        <v>4501</v>
      </c>
      <c r="L5" s="6" t="s">
        <v>9</v>
      </c>
      <c r="M5" s="5">
        <v>6000</v>
      </c>
      <c r="N5" s="5">
        <v>6000</v>
      </c>
    </row>
    <row r="6" spans="1:15" ht="19.899999999999999" customHeight="1" x14ac:dyDescent="0.4">
      <c r="A6" s="14" t="s">
        <v>39</v>
      </c>
      <c r="B6" s="15">
        <v>15841</v>
      </c>
      <c r="C6" s="16" t="s">
        <v>9</v>
      </c>
      <c r="D6" s="15">
        <v>16500</v>
      </c>
      <c r="E6" s="15">
        <v>16500</v>
      </c>
      <c r="F6" s="15">
        <f t="shared" si="0"/>
        <v>550</v>
      </c>
      <c r="I6" s="7"/>
      <c r="J6" s="7">
        <v>5</v>
      </c>
      <c r="K6" s="5">
        <v>6001</v>
      </c>
      <c r="L6" s="6" t="s">
        <v>11</v>
      </c>
      <c r="M6" s="5">
        <v>7500</v>
      </c>
      <c r="N6" s="5">
        <v>7500</v>
      </c>
    </row>
    <row r="7" spans="1:15" ht="19.899999999999999" customHeight="1" x14ac:dyDescent="0.4">
      <c r="A7" s="14" t="s">
        <v>40</v>
      </c>
      <c r="B7" s="15">
        <v>16501</v>
      </c>
      <c r="C7" s="16" t="s">
        <v>11</v>
      </c>
      <c r="D7" s="15">
        <v>17280</v>
      </c>
      <c r="E7" s="15">
        <v>17280</v>
      </c>
      <c r="F7" s="15">
        <f t="shared" si="0"/>
        <v>576</v>
      </c>
      <c r="I7" s="7" t="s">
        <v>12</v>
      </c>
      <c r="J7" s="7">
        <v>6</v>
      </c>
      <c r="K7" s="5">
        <v>7501</v>
      </c>
      <c r="L7" s="6" t="s">
        <v>8</v>
      </c>
      <c r="M7" s="5">
        <v>8700</v>
      </c>
      <c r="N7" s="5">
        <v>8700</v>
      </c>
    </row>
    <row r="8" spans="1:15" ht="19.899999999999999" customHeight="1" x14ac:dyDescent="0.4">
      <c r="A8" s="14" t="s">
        <v>41</v>
      </c>
      <c r="B8" s="15">
        <v>17281</v>
      </c>
      <c r="C8" s="16" t="s">
        <v>9</v>
      </c>
      <c r="D8" s="15">
        <v>17880</v>
      </c>
      <c r="E8" s="15">
        <v>17880</v>
      </c>
      <c r="F8" s="15">
        <f t="shared" si="0"/>
        <v>596</v>
      </c>
      <c r="I8" s="7"/>
      <c r="J8" s="7">
        <v>7</v>
      </c>
      <c r="K8" s="5">
        <v>8701</v>
      </c>
      <c r="L8" s="6" t="s">
        <v>11</v>
      </c>
      <c r="M8" s="5">
        <v>9900</v>
      </c>
      <c r="N8" s="5">
        <v>9900</v>
      </c>
    </row>
    <row r="9" spans="1:15" ht="19.899999999999999" customHeight="1" x14ac:dyDescent="0.4">
      <c r="A9" s="14" t="s">
        <v>42</v>
      </c>
      <c r="B9" s="15">
        <v>17881</v>
      </c>
      <c r="C9" s="16" t="s">
        <v>11</v>
      </c>
      <c r="D9" s="15">
        <v>19047</v>
      </c>
      <c r="E9" s="15">
        <v>19047</v>
      </c>
      <c r="F9" s="15">
        <f t="shared" si="0"/>
        <v>634.9</v>
      </c>
      <c r="I9" s="7"/>
      <c r="J9" s="7">
        <v>8</v>
      </c>
      <c r="K9" s="5">
        <v>9901</v>
      </c>
      <c r="L9" s="6" t="s">
        <v>11</v>
      </c>
      <c r="M9" s="5">
        <v>11100</v>
      </c>
      <c r="N9" s="5">
        <v>11100</v>
      </c>
    </row>
    <row r="10" spans="1:15" ht="19.899999999999999" customHeight="1" x14ac:dyDescent="0.4">
      <c r="A10" s="14" t="s">
        <v>43</v>
      </c>
      <c r="B10" s="15">
        <v>19048</v>
      </c>
      <c r="C10" s="16" t="s">
        <v>9</v>
      </c>
      <c r="D10" s="15">
        <v>20008</v>
      </c>
      <c r="E10" s="15">
        <v>20008</v>
      </c>
      <c r="F10" s="15">
        <f t="shared" si="0"/>
        <v>666.93333333333328</v>
      </c>
      <c r="I10" s="7"/>
      <c r="J10" s="7">
        <v>9</v>
      </c>
      <c r="K10" s="5">
        <v>11101</v>
      </c>
      <c r="L10" s="6" t="s">
        <v>11</v>
      </c>
      <c r="M10" s="5">
        <v>12540</v>
      </c>
      <c r="N10" s="5">
        <v>12540</v>
      </c>
    </row>
    <row r="11" spans="1:15" ht="19.899999999999999" customHeight="1" x14ac:dyDescent="0.4">
      <c r="A11" s="14" t="s">
        <v>44</v>
      </c>
      <c r="B11" s="15">
        <v>20009</v>
      </c>
      <c r="C11" s="16" t="s">
        <v>9</v>
      </c>
      <c r="D11" s="15">
        <v>21009</v>
      </c>
      <c r="E11" s="15">
        <v>21009</v>
      </c>
      <c r="F11" s="15">
        <f t="shared" si="0"/>
        <v>700.3</v>
      </c>
      <c r="I11" s="7"/>
      <c r="J11" s="7">
        <v>10</v>
      </c>
      <c r="K11" s="5">
        <v>12541</v>
      </c>
      <c r="L11" s="6" t="s">
        <v>11</v>
      </c>
      <c r="M11" s="5">
        <v>13500</v>
      </c>
      <c r="N11" s="5">
        <v>13500</v>
      </c>
    </row>
    <row r="12" spans="1:15" ht="19.899999999999999" customHeight="1" x14ac:dyDescent="0.4">
      <c r="A12" s="14" t="s">
        <v>45</v>
      </c>
      <c r="B12" s="15">
        <v>21010</v>
      </c>
      <c r="C12" s="16" t="s">
        <v>8</v>
      </c>
      <c r="D12" s="15">
        <v>22000</v>
      </c>
      <c r="E12" s="15">
        <v>22000</v>
      </c>
      <c r="F12" s="15">
        <f t="shared" ref="F12" si="1">E12/$G$2</f>
        <v>733.33333333333337</v>
      </c>
      <c r="I12" s="7" t="s">
        <v>14</v>
      </c>
      <c r="J12" s="7">
        <v>11</v>
      </c>
      <c r="K12" s="5">
        <v>13501</v>
      </c>
      <c r="L12" s="6" t="s">
        <v>9</v>
      </c>
      <c r="M12" s="5">
        <v>15840</v>
      </c>
      <c r="N12" s="5">
        <v>15840</v>
      </c>
    </row>
    <row r="13" spans="1:15" ht="19.899999999999999" customHeight="1" x14ac:dyDescent="0.4">
      <c r="A13" s="14" t="s">
        <v>68</v>
      </c>
      <c r="B13" s="15">
        <v>22001</v>
      </c>
      <c r="C13" s="16" t="s">
        <v>69</v>
      </c>
      <c r="D13" s="15">
        <v>23100</v>
      </c>
      <c r="E13" s="15">
        <v>23100</v>
      </c>
      <c r="F13" s="15">
        <f t="shared" si="0"/>
        <v>770</v>
      </c>
      <c r="I13" s="7"/>
      <c r="J13" s="7">
        <v>12</v>
      </c>
      <c r="K13" s="5">
        <v>15841</v>
      </c>
      <c r="L13" s="6" t="s">
        <v>11</v>
      </c>
      <c r="M13" s="5">
        <v>16500</v>
      </c>
      <c r="N13" s="5">
        <v>16500</v>
      </c>
    </row>
    <row r="14" spans="1:15" ht="19.899999999999999" customHeight="1" x14ac:dyDescent="0.4">
      <c r="A14" s="8" t="s">
        <v>13</v>
      </c>
      <c r="B14" s="9">
        <v>23101</v>
      </c>
      <c r="C14" s="10" t="s">
        <v>11</v>
      </c>
      <c r="D14" s="9">
        <v>23800</v>
      </c>
      <c r="E14" s="9">
        <v>23800</v>
      </c>
      <c r="F14" s="9">
        <f t="shared" si="0"/>
        <v>793.33333333333337</v>
      </c>
      <c r="I14" s="7"/>
      <c r="J14" s="7">
        <v>13</v>
      </c>
      <c r="K14" s="5">
        <v>16501</v>
      </c>
      <c r="L14" s="6" t="s">
        <v>11</v>
      </c>
      <c r="M14" s="5">
        <v>17280</v>
      </c>
      <c r="N14" s="5">
        <v>17280</v>
      </c>
    </row>
    <row r="15" spans="1:15" ht="19.899999999999999" customHeight="1" x14ac:dyDescent="0.4">
      <c r="A15" s="4" t="s">
        <v>15</v>
      </c>
      <c r="B15" s="5">
        <v>23801</v>
      </c>
      <c r="C15" s="6" t="s">
        <v>9</v>
      </c>
      <c r="D15" s="5">
        <v>24000</v>
      </c>
      <c r="E15" s="5">
        <v>24000</v>
      </c>
      <c r="F15" s="5">
        <f t="shared" si="0"/>
        <v>800</v>
      </c>
      <c r="I15" s="7"/>
      <c r="J15" s="7">
        <v>14</v>
      </c>
      <c r="K15" s="5">
        <v>17281</v>
      </c>
      <c r="L15" s="6" t="s">
        <v>9</v>
      </c>
      <c r="M15" s="5">
        <v>17880</v>
      </c>
      <c r="N15" s="5">
        <v>17880</v>
      </c>
    </row>
    <row r="16" spans="1:15" ht="19.899999999999999" customHeight="1" x14ac:dyDescent="0.4">
      <c r="A16" s="4" t="s">
        <v>16</v>
      </c>
      <c r="B16" s="5">
        <v>24001</v>
      </c>
      <c r="C16" s="6" t="s">
        <v>9</v>
      </c>
      <c r="D16" s="5">
        <v>25200</v>
      </c>
      <c r="E16" s="5">
        <v>25200</v>
      </c>
      <c r="F16" s="5">
        <f t="shared" si="0"/>
        <v>840</v>
      </c>
      <c r="I16" s="7"/>
      <c r="J16" s="7">
        <v>15</v>
      </c>
      <c r="K16" s="5">
        <v>17881</v>
      </c>
      <c r="L16" s="6" t="s">
        <v>9</v>
      </c>
      <c r="M16" s="5">
        <v>19047</v>
      </c>
      <c r="N16" s="5">
        <v>19047</v>
      </c>
    </row>
    <row r="17" spans="1:14" ht="19.899999999999999" customHeight="1" x14ac:dyDescent="0.4">
      <c r="A17" s="4" t="s">
        <v>17</v>
      </c>
      <c r="B17" s="5">
        <v>25201</v>
      </c>
      <c r="C17" s="6" t="s">
        <v>9</v>
      </c>
      <c r="D17" s="5">
        <v>26400</v>
      </c>
      <c r="E17" s="5">
        <v>26400</v>
      </c>
      <c r="F17" s="5">
        <f t="shared" si="0"/>
        <v>880</v>
      </c>
      <c r="I17" s="7"/>
      <c r="J17" s="7">
        <v>16</v>
      </c>
      <c r="K17" s="5">
        <v>19048</v>
      </c>
      <c r="L17" s="6" t="s">
        <v>11</v>
      </c>
      <c r="M17" s="5">
        <v>20008</v>
      </c>
      <c r="N17" s="5">
        <v>20008</v>
      </c>
    </row>
    <row r="18" spans="1:14" ht="19.899999999999999" customHeight="1" x14ac:dyDescent="0.4">
      <c r="A18" s="4" t="s">
        <v>18</v>
      </c>
      <c r="B18" s="5">
        <v>26401</v>
      </c>
      <c r="C18" s="6" t="s">
        <v>9</v>
      </c>
      <c r="D18" s="5">
        <v>27600</v>
      </c>
      <c r="E18" s="5">
        <v>27600</v>
      </c>
      <c r="F18" s="5">
        <f t="shared" si="0"/>
        <v>920</v>
      </c>
      <c r="I18" s="7"/>
      <c r="J18" s="7">
        <v>17</v>
      </c>
      <c r="K18" s="5">
        <v>20009</v>
      </c>
      <c r="L18" s="6" t="s">
        <v>11</v>
      </c>
      <c r="M18" s="5">
        <v>21009</v>
      </c>
      <c r="N18" s="5">
        <v>21009</v>
      </c>
    </row>
    <row r="19" spans="1:14" ht="19.899999999999999" customHeight="1" x14ac:dyDescent="0.4">
      <c r="A19" s="4" t="s">
        <v>19</v>
      </c>
      <c r="B19" s="5">
        <v>27601</v>
      </c>
      <c r="C19" s="6" t="s">
        <v>9</v>
      </c>
      <c r="D19" s="5">
        <v>28800</v>
      </c>
      <c r="E19" s="5">
        <v>28800</v>
      </c>
      <c r="F19" s="5">
        <f t="shared" si="0"/>
        <v>960</v>
      </c>
      <c r="I19" s="7"/>
      <c r="J19" s="7">
        <v>18</v>
      </c>
      <c r="K19" s="5">
        <v>21010</v>
      </c>
      <c r="L19" s="6" t="s">
        <v>11</v>
      </c>
      <c r="M19" s="5">
        <v>22000</v>
      </c>
      <c r="N19" s="5">
        <v>22000</v>
      </c>
    </row>
    <row r="20" spans="1:14" ht="19.899999999999999" customHeight="1" x14ac:dyDescent="0.4">
      <c r="A20" s="4" t="s">
        <v>20</v>
      </c>
      <c r="B20" s="5">
        <v>28801</v>
      </c>
      <c r="C20" s="6" t="s">
        <v>11</v>
      </c>
      <c r="D20" s="5">
        <v>30300</v>
      </c>
      <c r="E20" s="5">
        <v>30300</v>
      </c>
      <c r="F20" s="5">
        <f t="shared" si="0"/>
        <v>1010</v>
      </c>
      <c r="I20" s="7"/>
      <c r="J20" s="7">
        <v>19</v>
      </c>
      <c r="K20" s="5">
        <v>22001</v>
      </c>
      <c r="L20" s="6" t="s">
        <v>11</v>
      </c>
      <c r="M20" s="5">
        <v>23100</v>
      </c>
      <c r="N20" s="5">
        <v>23100</v>
      </c>
    </row>
    <row r="21" spans="1:14" ht="19.899999999999999" customHeight="1" x14ac:dyDescent="0.4">
      <c r="A21" s="4" t="s">
        <v>21</v>
      </c>
      <c r="B21" s="5">
        <v>30301</v>
      </c>
      <c r="C21" s="6" t="s">
        <v>11</v>
      </c>
      <c r="D21" s="5">
        <v>31800</v>
      </c>
      <c r="E21" s="5">
        <v>31800</v>
      </c>
      <c r="F21" s="5">
        <f t="shared" si="0"/>
        <v>1060</v>
      </c>
      <c r="I21" s="7"/>
      <c r="J21" s="7">
        <v>20</v>
      </c>
      <c r="K21" s="5">
        <v>23101</v>
      </c>
      <c r="L21" s="6" t="s">
        <v>8</v>
      </c>
      <c r="M21" s="5">
        <v>23800</v>
      </c>
      <c r="N21" s="5">
        <v>23800</v>
      </c>
    </row>
    <row r="22" spans="1:14" ht="19.899999999999999" customHeight="1" x14ac:dyDescent="0.4">
      <c r="A22" s="4" t="s">
        <v>22</v>
      </c>
      <c r="B22" s="5">
        <v>31801</v>
      </c>
      <c r="C22" s="6" t="s">
        <v>11</v>
      </c>
      <c r="D22" s="5">
        <v>33300</v>
      </c>
      <c r="E22" s="5">
        <v>33300</v>
      </c>
      <c r="F22" s="5">
        <f t="shared" si="0"/>
        <v>1110</v>
      </c>
      <c r="I22" s="7" t="s">
        <v>24</v>
      </c>
      <c r="J22" s="7">
        <v>21</v>
      </c>
      <c r="K22" s="5">
        <v>23801</v>
      </c>
      <c r="L22" s="6" t="s">
        <v>8</v>
      </c>
      <c r="M22" s="5">
        <v>24000</v>
      </c>
      <c r="N22" s="5">
        <v>24000</v>
      </c>
    </row>
    <row r="23" spans="1:14" ht="19.899999999999999" customHeight="1" x14ac:dyDescent="0.4">
      <c r="A23" s="4" t="s">
        <v>23</v>
      </c>
      <c r="B23" s="5">
        <v>33301</v>
      </c>
      <c r="C23" s="6" t="s">
        <v>11</v>
      </c>
      <c r="D23" s="5">
        <v>34800</v>
      </c>
      <c r="E23" s="5">
        <v>34800</v>
      </c>
      <c r="F23" s="5">
        <f t="shared" si="0"/>
        <v>1160</v>
      </c>
      <c r="I23" s="7"/>
      <c r="J23" s="7">
        <v>22</v>
      </c>
      <c r="K23" s="5">
        <v>24001</v>
      </c>
      <c r="L23" s="6" t="s">
        <v>11</v>
      </c>
      <c r="M23" s="5">
        <v>25200</v>
      </c>
      <c r="N23" s="5">
        <v>25200</v>
      </c>
    </row>
    <row r="24" spans="1:14" ht="19.899999999999999" customHeight="1" x14ac:dyDescent="0.4">
      <c r="A24" s="4" t="s">
        <v>25</v>
      </c>
      <c r="B24" s="5">
        <v>34801</v>
      </c>
      <c r="C24" s="6" t="s">
        <v>9</v>
      </c>
      <c r="D24" s="5">
        <v>36300</v>
      </c>
      <c r="E24" s="5">
        <v>36300</v>
      </c>
      <c r="F24" s="5">
        <f t="shared" si="0"/>
        <v>1210</v>
      </c>
      <c r="I24" s="7"/>
      <c r="J24" s="7">
        <v>23</v>
      </c>
      <c r="K24" s="5">
        <v>25201</v>
      </c>
      <c r="L24" s="6" t="s">
        <v>11</v>
      </c>
      <c r="M24" s="5">
        <v>26400</v>
      </c>
      <c r="N24" s="5">
        <v>26400</v>
      </c>
    </row>
    <row r="25" spans="1:14" ht="19.899999999999999" customHeight="1" x14ac:dyDescent="0.4">
      <c r="A25" s="4" t="s">
        <v>26</v>
      </c>
      <c r="B25" s="5">
        <v>36301</v>
      </c>
      <c r="C25" s="6" t="s">
        <v>11</v>
      </c>
      <c r="D25" s="5">
        <v>38200</v>
      </c>
      <c r="E25" s="5">
        <v>38200</v>
      </c>
      <c r="F25" s="5">
        <f t="shared" si="0"/>
        <v>1273.3333333333333</v>
      </c>
      <c r="I25" s="7"/>
      <c r="J25" s="7">
        <v>24</v>
      </c>
      <c r="K25" s="5">
        <v>26401</v>
      </c>
      <c r="L25" s="6" t="s">
        <v>11</v>
      </c>
      <c r="M25" s="5">
        <v>27600</v>
      </c>
      <c r="N25" s="5">
        <v>27600</v>
      </c>
    </row>
    <row r="26" spans="1:14" ht="19.899999999999999" customHeight="1" x14ac:dyDescent="0.4">
      <c r="A26" s="4" t="s">
        <v>27</v>
      </c>
      <c r="B26" s="5">
        <v>38201</v>
      </c>
      <c r="C26" s="6" t="s">
        <v>11</v>
      </c>
      <c r="D26" s="5">
        <v>40100</v>
      </c>
      <c r="E26" s="5">
        <v>40100</v>
      </c>
      <c r="F26" s="5">
        <f t="shared" si="0"/>
        <v>1336.6666666666667</v>
      </c>
      <c r="I26" s="7"/>
      <c r="J26" s="7">
        <v>25</v>
      </c>
      <c r="K26" s="5">
        <v>27601</v>
      </c>
      <c r="L26" s="6" t="s">
        <v>11</v>
      </c>
      <c r="M26" s="5">
        <v>28800</v>
      </c>
      <c r="N26" s="5">
        <v>28800</v>
      </c>
    </row>
    <row r="27" spans="1:14" ht="19.899999999999999" customHeight="1" x14ac:dyDescent="0.4">
      <c r="A27" s="4" t="s">
        <v>28</v>
      </c>
      <c r="B27" s="5">
        <v>40101</v>
      </c>
      <c r="C27" s="6" t="s">
        <v>11</v>
      </c>
      <c r="D27" s="5">
        <v>42000</v>
      </c>
      <c r="E27" s="5">
        <v>42000</v>
      </c>
      <c r="F27" s="5">
        <f t="shared" si="0"/>
        <v>1400</v>
      </c>
      <c r="I27" s="7" t="s">
        <v>30</v>
      </c>
      <c r="J27" s="7">
        <v>26</v>
      </c>
      <c r="K27" s="5">
        <v>28801</v>
      </c>
      <c r="L27" s="6" t="s">
        <v>11</v>
      </c>
      <c r="M27" s="5">
        <v>30300</v>
      </c>
      <c r="N27" s="5">
        <v>30300</v>
      </c>
    </row>
    <row r="28" spans="1:14" ht="19.899999999999999" customHeight="1" x14ac:dyDescent="0.4">
      <c r="A28" s="4" t="s">
        <v>29</v>
      </c>
      <c r="B28" s="5">
        <v>42001</v>
      </c>
      <c r="C28" s="6" t="s">
        <v>11</v>
      </c>
      <c r="D28" s="5">
        <v>43900</v>
      </c>
      <c r="E28" s="5">
        <v>43900</v>
      </c>
      <c r="F28" s="5">
        <f t="shared" si="0"/>
        <v>1463.3333333333333</v>
      </c>
      <c r="I28" s="7"/>
      <c r="J28" s="7">
        <v>27</v>
      </c>
      <c r="K28" s="5">
        <v>30301</v>
      </c>
      <c r="L28" s="6" t="s">
        <v>11</v>
      </c>
      <c r="M28" s="5">
        <v>31800</v>
      </c>
      <c r="N28" s="5">
        <v>31800</v>
      </c>
    </row>
    <row r="29" spans="1:14" ht="19.899999999999999" customHeight="1" x14ac:dyDescent="0.4">
      <c r="A29" s="4" t="s">
        <v>71</v>
      </c>
      <c r="B29" s="5">
        <v>43901</v>
      </c>
      <c r="C29" s="6" t="s">
        <v>8</v>
      </c>
      <c r="D29" s="5"/>
      <c r="E29" s="5">
        <v>45800</v>
      </c>
      <c r="F29" s="5">
        <f t="shared" si="0"/>
        <v>1526.6666666666667</v>
      </c>
      <c r="I29" s="7"/>
      <c r="J29" s="7">
        <v>28</v>
      </c>
      <c r="K29" s="5">
        <v>31801</v>
      </c>
      <c r="L29" s="6" t="s">
        <v>11</v>
      </c>
      <c r="M29" s="5">
        <v>33300</v>
      </c>
      <c r="N29" s="5">
        <v>33300</v>
      </c>
    </row>
    <row r="30" spans="1:14" ht="19.899999999999999" customHeight="1" x14ac:dyDescent="0.4">
      <c r="A30" s="21" t="s">
        <v>60</v>
      </c>
      <c r="B30" s="90" t="s">
        <v>59</v>
      </c>
      <c r="C30" s="92"/>
      <c r="D30" s="92"/>
      <c r="E30" s="92"/>
      <c r="F30" s="92"/>
      <c r="G30" s="92"/>
      <c r="I30" s="7"/>
      <c r="J30" s="7">
        <v>29</v>
      </c>
      <c r="K30" s="5">
        <v>33301</v>
      </c>
      <c r="L30" s="6" t="s">
        <v>9</v>
      </c>
      <c r="M30" s="5">
        <v>34800</v>
      </c>
      <c r="N30" s="5">
        <v>34800</v>
      </c>
    </row>
    <row r="31" spans="1:14" ht="19.899999999999999" customHeight="1" x14ac:dyDescent="0.4">
      <c r="I31" s="7"/>
      <c r="J31" s="7">
        <v>30</v>
      </c>
      <c r="K31" s="5">
        <v>34801</v>
      </c>
      <c r="L31" s="6" t="s">
        <v>11</v>
      </c>
      <c r="M31" s="5">
        <v>36300</v>
      </c>
      <c r="N31" s="5">
        <v>36300</v>
      </c>
    </row>
    <row r="32" spans="1:14" ht="19.899999999999999" customHeight="1" x14ac:dyDescent="0.4">
      <c r="A32" s="91" t="s">
        <v>58</v>
      </c>
      <c r="B32" s="91"/>
      <c r="C32" s="91"/>
      <c r="D32" s="91"/>
      <c r="E32" s="91"/>
      <c r="F32" s="91"/>
      <c r="G32" s="91"/>
      <c r="I32" s="7" t="s">
        <v>31</v>
      </c>
      <c r="J32" s="7">
        <v>31</v>
      </c>
      <c r="K32" s="5">
        <v>36301</v>
      </c>
      <c r="L32" s="6" t="s">
        <v>11</v>
      </c>
      <c r="M32" s="5">
        <v>38200</v>
      </c>
      <c r="N32" s="5">
        <v>38200</v>
      </c>
    </row>
    <row r="33" spans="1:14" ht="19.899999999999999" customHeight="1" x14ac:dyDescent="0.4">
      <c r="A33" s="99" t="s">
        <v>66</v>
      </c>
      <c r="B33" s="99"/>
      <c r="C33" s="99"/>
      <c r="D33" s="99"/>
      <c r="E33" s="99"/>
      <c r="F33" s="99"/>
      <c r="G33" s="99"/>
      <c r="I33" s="7"/>
      <c r="J33" s="7">
        <v>32</v>
      </c>
      <c r="K33" s="5">
        <v>38201</v>
      </c>
      <c r="L33" s="6" t="s">
        <v>11</v>
      </c>
      <c r="M33" s="5">
        <v>40100</v>
      </c>
      <c r="N33" s="5">
        <v>40100</v>
      </c>
    </row>
    <row r="34" spans="1:14" ht="19.899999999999999" customHeight="1" x14ac:dyDescent="0.4">
      <c r="A34" s="21" t="s">
        <v>60</v>
      </c>
      <c r="B34" s="90" t="s">
        <v>67</v>
      </c>
      <c r="C34" s="92"/>
      <c r="D34" s="92"/>
      <c r="E34" s="92"/>
      <c r="F34" s="92"/>
      <c r="G34" s="92"/>
      <c r="I34" s="7"/>
      <c r="J34" s="7">
        <v>33</v>
      </c>
      <c r="K34" s="5">
        <v>40101</v>
      </c>
      <c r="L34" s="6" t="s">
        <v>11</v>
      </c>
      <c r="M34" s="5">
        <v>42000</v>
      </c>
      <c r="N34" s="5">
        <v>42000</v>
      </c>
    </row>
    <row r="35" spans="1:14" ht="19.899999999999999" customHeight="1" x14ac:dyDescent="0.4">
      <c r="I35" s="7"/>
      <c r="J35" s="7">
        <v>34</v>
      </c>
      <c r="K35" s="5">
        <v>42001</v>
      </c>
      <c r="L35" s="6" t="s">
        <v>11</v>
      </c>
      <c r="M35" s="5">
        <v>43900</v>
      </c>
      <c r="N35" s="5">
        <v>43900</v>
      </c>
    </row>
    <row r="36" spans="1:14" ht="19.899999999999999" customHeight="1" x14ac:dyDescent="0.4">
      <c r="A36" s="22" t="s">
        <v>47</v>
      </c>
      <c r="B36" s="100" t="s">
        <v>50</v>
      </c>
      <c r="C36" s="100" t="s">
        <v>51</v>
      </c>
      <c r="D36" s="100"/>
      <c r="E36" s="100"/>
      <c r="F36" s="100"/>
      <c r="G36" s="22" t="s">
        <v>52</v>
      </c>
      <c r="H36" s="22" t="s">
        <v>53</v>
      </c>
      <c r="I36" s="7"/>
      <c r="J36" s="7">
        <v>35</v>
      </c>
      <c r="K36" s="5">
        <v>43901</v>
      </c>
      <c r="L36" s="6" t="s">
        <v>11</v>
      </c>
      <c r="M36" s="5">
        <v>45800</v>
      </c>
      <c r="N36" s="5">
        <v>45800</v>
      </c>
    </row>
    <row r="37" spans="1:14" ht="19.899999999999999" customHeight="1" x14ac:dyDescent="0.4">
      <c r="A37" s="22" t="s">
        <v>48</v>
      </c>
      <c r="B37" s="100"/>
      <c r="C37" s="100"/>
      <c r="D37" s="100"/>
      <c r="E37" s="100"/>
      <c r="F37" s="100"/>
      <c r="G37" s="101" t="s">
        <v>61</v>
      </c>
      <c r="H37" s="101" t="s">
        <v>62</v>
      </c>
      <c r="I37" s="7" t="s">
        <v>32</v>
      </c>
      <c r="J37" s="7">
        <v>36</v>
      </c>
      <c r="K37" s="5">
        <v>45801</v>
      </c>
      <c r="L37" s="6" t="s">
        <v>11</v>
      </c>
      <c r="M37" s="5">
        <v>48200</v>
      </c>
      <c r="N37" s="5">
        <v>48200</v>
      </c>
    </row>
    <row r="38" spans="1:14" ht="19.899999999999999" customHeight="1" x14ac:dyDescent="0.4">
      <c r="A38" s="22" t="s">
        <v>49</v>
      </c>
      <c r="B38" s="100"/>
      <c r="C38" s="22" t="s">
        <v>54</v>
      </c>
      <c r="D38" s="23" t="s">
        <v>55</v>
      </c>
      <c r="E38" s="22" t="s">
        <v>56</v>
      </c>
      <c r="F38" s="22" t="s">
        <v>57</v>
      </c>
      <c r="G38" s="102"/>
      <c r="H38" s="102"/>
      <c r="I38" s="7"/>
      <c r="J38" s="7">
        <v>37</v>
      </c>
      <c r="K38" s="5">
        <v>48201</v>
      </c>
      <c r="L38" s="6" t="s">
        <v>11</v>
      </c>
      <c r="M38" s="5">
        <v>50600</v>
      </c>
      <c r="N38" s="5">
        <v>50600</v>
      </c>
    </row>
    <row r="39" spans="1:14" ht="19.899999999999999" customHeight="1" x14ac:dyDescent="0.4">
      <c r="A39" s="24">
        <v>1</v>
      </c>
      <c r="B39" s="25">
        <v>23800</v>
      </c>
      <c r="C39" s="24">
        <v>335</v>
      </c>
      <c r="D39" s="24">
        <v>670</v>
      </c>
      <c r="E39" s="24">
        <v>1005</v>
      </c>
      <c r="F39" s="24">
        <v>1340</v>
      </c>
      <c r="G39" s="26">
        <v>1058</v>
      </c>
      <c r="H39" s="27">
        <v>176</v>
      </c>
      <c r="I39" s="7"/>
      <c r="J39" s="7">
        <v>38</v>
      </c>
      <c r="K39" s="5">
        <v>50601</v>
      </c>
      <c r="L39" s="6" t="s">
        <v>11</v>
      </c>
      <c r="M39" s="5">
        <v>53000</v>
      </c>
      <c r="N39" s="5">
        <v>53000</v>
      </c>
    </row>
    <row r="40" spans="1:14" ht="19.899999999999999" customHeight="1" x14ac:dyDescent="0.4">
      <c r="I40" s="7"/>
      <c r="J40" s="7">
        <v>39</v>
      </c>
      <c r="K40" s="5">
        <v>53001</v>
      </c>
      <c r="L40" s="6" t="s">
        <v>11</v>
      </c>
      <c r="M40" s="5">
        <v>55400</v>
      </c>
      <c r="N40" s="5">
        <v>55400</v>
      </c>
    </row>
    <row r="41" spans="1:14" ht="19.899999999999999" customHeight="1" x14ac:dyDescent="0.4">
      <c r="A41" s="91" t="s">
        <v>64</v>
      </c>
      <c r="B41" s="91"/>
      <c r="C41" s="91"/>
      <c r="D41" s="91"/>
      <c r="E41" s="91"/>
      <c r="F41" s="91"/>
      <c r="G41" s="91"/>
      <c r="I41" s="7"/>
      <c r="J41" s="7">
        <v>40</v>
      </c>
      <c r="K41" s="5">
        <v>55401</v>
      </c>
      <c r="L41" s="6" t="s">
        <v>9</v>
      </c>
      <c r="M41" s="5">
        <v>57800</v>
      </c>
      <c r="N41" s="5">
        <v>57800</v>
      </c>
    </row>
    <row r="42" spans="1:14" ht="19.899999999999999" customHeight="1" x14ac:dyDescent="0.4">
      <c r="A42" s="21" t="s">
        <v>60</v>
      </c>
      <c r="B42" s="90" t="s">
        <v>63</v>
      </c>
      <c r="C42" s="90"/>
      <c r="D42" s="90"/>
      <c r="E42" s="90"/>
      <c r="F42" s="90"/>
      <c r="G42" s="90"/>
      <c r="I42" s="7" t="s">
        <v>33</v>
      </c>
      <c r="J42" s="7">
        <v>41</v>
      </c>
      <c r="K42" s="5">
        <v>57801</v>
      </c>
      <c r="L42" s="6" t="s">
        <v>11</v>
      </c>
      <c r="M42" s="5">
        <v>60800</v>
      </c>
      <c r="N42" s="5">
        <v>60800</v>
      </c>
    </row>
    <row r="43" spans="1:14" ht="19.899999999999999" customHeight="1" x14ac:dyDescent="0.4">
      <c r="A43" s="92" t="s">
        <v>65</v>
      </c>
      <c r="B43" s="92"/>
      <c r="C43" s="92"/>
      <c r="D43" s="92"/>
      <c r="E43" s="92"/>
      <c r="F43" s="92"/>
      <c r="G43" s="92"/>
      <c r="I43" s="7"/>
      <c r="J43" s="7">
        <v>42</v>
      </c>
      <c r="K43" s="5">
        <v>60801</v>
      </c>
      <c r="L43" s="6" t="s">
        <v>11</v>
      </c>
      <c r="M43" s="5">
        <v>63800</v>
      </c>
      <c r="N43" s="5">
        <v>63800</v>
      </c>
    </row>
    <row r="44" spans="1:14" ht="19.899999999999999" customHeight="1" x14ac:dyDescent="0.4">
      <c r="I44" s="7"/>
      <c r="J44" s="7">
        <v>43</v>
      </c>
      <c r="K44" s="5">
        <v>63801</v>
      </c>
      <c r="L44" s="6" t="s">
        <v>11</v>
      </c>
      <c r="M44" s="5">
        <v>66800</v>
      </c>
      <c r="N44" s="5">
        <v>66800</v>
      </c>
    </row>
    <row r="45" spans="1:14" ht="19.899999999999999" customHeight="1" x14ac:dyDescent="0.4">
      <c r="I45" s="7"/>
      <c r="J45" s="7">
        <v>44</v>
      </c>
      <c r="K45" s="5">
        <v>66801</v>
      </c>
      <c r="L45" s="6" t="s">
        <v>9</v>
      </c>
      <c r="M45" s="5">
        <v>69800</v>
      </c>
      <c r="N45" s="5">
        <v>69800</v>
      </c>
    </row>
    <row r="46" spans="1:14" ht="19.899999999999999" customHeight="1" x14ac:dyDescent="0.4">
      <c r="I46" s="7"/>
      <c r="J46" s="7">
        <v>45</v>
      </c>
      <c r="K46" s="5">
        <v>69801</v>
      </c>
      <c r="L46" s="6" t="s">
        <v>11</v>
      </c>
      <c r="M46" s="5">
        <v>72800</v>
      </c>
      <c r="N46" s="5">
        <v>72800</v>
      </c>
    </row>
    <row r="47" spans="1:14" ht="19.899999999999999" customHeight="1" x14ac:dyDescent="0.4">
      <c r="I47" s="7" t="s">
        <v>34</v>
      </c>
      <c r="J47" s="7">
        <v>46</v>
      </c>
      <c r="K47" s="5">
        <v>72801</v>
      </c>
      <c r="L47" s="6" t="s">
        <v>11</v>
      </c>
      <c r="M47" s="5">
        <v>76500</v>
      </c>
      <c r="N47" s="5">
        <v>76500</v>
      </c>
    </row>
    <row r="48" spans="1:14" ht="19.899999999999999" customHeight="1" x14ac:dyDescent="0.4">
      <c r="I48" s="7"/>
      <c r="J48" s="7">
        <v>47</v>
      </c>
      <c r="K48" s="5">
        <v>76501</v>
      </c>
      <c r="L48" s="6" t="s">
        <v>11</v>
      </c>
      <c r="M48" s="5">
        <v>80200</v>
      </c>
      <c r="N48" s="5">
        <v>80200</v>
      </c>
    </row>
    <row r="49" spans="9:14" ht="19.899999999999999" customHeight="1" x14ac:dyDescent="0.4">
      <c r="I49" s="7"/>
      <c r="J49" s="7">
        <v>48</v>
      </c>
      <c r="K49" s="5">
        <v>80201</v>
      </c>
      <c r="L49" s="6" t="s">
        <v>11</v>
      </c>
      <c r="M49" s="5">
        <v>83900</v>
      </c>
      <c r="N49" s="5">
        <v>83900</v>
      </c>
    </row>
    <row r="50" spans="9:14" ht="19.899999999999999" customHeight="1" x14ac:dyDescent="0.4">
      <c r="I50" s="7"/>
      <c r="J50" s="7">
        <v>49</v>
      </c>
      <c r="K50" s="5">
        <v>83901</v>
      </c>
      <c r="L50" s="6" t="s">
        <v>11</v>
      </c>
      <c r="M50" s="5">
        <v>87600</v>
      </c>
      <c r="N50" s="5">
        <v>87600</v>
      </c>
    </row>
    <row r="51" spans="9:14" ht="19.899999999999999" customHeight="1" x14ac:dyDescent="0.4">
      <c r="I51" s="7" t="s">
        <v>35</v>
      </c>
      <c r="J51" s="7">
        <v>50</v>
      </c>
      <c r="K51" s="5">
        <v>87601</v>
      </c>
      <c r="L51" s="6" t="s">
        <v>9</v>
      </c>
      <c r="M51" s="5">
        <v>92100</v>
      </c>
      <c r="N51" s="5">
        <v>92100</v>
      </c>
    </row>
    <row r="52" spans="9:14" ht="19.899999999999999" customHeight="1" x14ac:dyDescent="0.4">
      <c r="I52" s="7"/>
      <c r="J52" s="7">
        <v>51</v>
      </c>
      <c r="K52" s="5">
        <v>92101</v>
      </c>
      <c r="L52" s="6" t="s">
        <v>11</v>
      </c>
      <c r="M52" s="5">
        <v>96600</v>
      </c>
      <c r="N52" s="5">
        <v>96600</v>
      </c>
    </row>
    <row r="53" spans="9:14" ht="19.899999999999999" customHeight="1" x14ac:dyDescent="0.4">
      <c r="I53" s="7"/>
      <c r="J53" s="7">
        <v>52</v>
      </c>
      <c r="K53" s="5">
        <v>96601</v>
      </c>
      <c r="L53" s="6" t="s">
        <v>11</v>
      </c>
      <c r="M53" s="5">
        <v>101100</v>
      </c>
      <c r="N53" s="5">
        <v>101100</v>
      </c>
    </row>
    <row r="54" spans="9:14" ht="19.899999999999999" customHeight="1" x14ac:dyDescent="0.4">
      <c r="I54" s="7"/>
      <c r="J54" s="7">
        <v>53</v>
      </c>
      <c r="K54" s="5">
        <v>101101</v>
      </c>
      <c r="L54" s="6" t="s">
        <v>11</v>
      </c>
      <c r="M54" s="5">
        <v>105600</v>
      </c>
      <c r="N54" s="5">
        <v>105600</v>
      </c>
    </row>
    <row r="55" spans="9:14" ht="19.899999999999999" customHeight="1" x14ac:dyDescent="0.4">
      <c r="I55" s="7"/>
      <c r="J55" s="7">
        <v>54</v>
      </c>
      <c r="K55" s="5">
        <v>105601</v>
      </c>
      <c r="L55" s="6" t="s">
        <v>11</v>
      </c>
      <c r="M55" s="5">
        <v>110100</v>
      </c>
      <c r="N55" s="5">
        <v>110100</v>
      </c>
    </row>
    <row r="56" spans="9:14" ht="19.899999999999999" customHeight="1" x14ac:dyDescent="0.4">
      <c r="I56" s="7" t="s">
        <v>36</v>
      </c>
      <c r="J56" s="7">
        <v>55</v>
      </c>
      <c r="K56" s="5">
        <v>110101</v>
      </c>
      <c r="L56" s="6" t="s">
        <v>11</v>
      </c>
      <c r="M56" s="5">
        <v>115500</v>
      </c>
      <c r="N56" s="5">
        <v>115500</v>
      </c>
    </row>
    <row r="57" spans="9:14" ht="19.899999999999999" customHeight="1" x14ac:dyDescent="0.4">
      <c r="I57" s="7"/>
      <c r="J57" s="7">
        <v>56</v>
      </c>
      <c r="K57" s="5">
        <v>115501</v>
      </c>
      <c r="L57" s="6" t="s">
        <v>11</v>
      </c>
      <c r="M57" s="5">
        <v>120900</v>
      </c>
      <c r="N57" s="5">
        <v>120900</v>
      </c>
    </row>
    <row r="58" spans="9:14" ht="19.899999999999999" customHeight="1" x14ac:dyDescent="0.4">
      <c r="I58" s="7"/>
      <c r="J58" s="7">
        <v>57</v>
      </c>
      <c r="K58" s="5">
        <v>120901</v>
      </c>
      <c r="L58" s="6" t="s">
        <v>11</v>
      </c>
      <c r="M58" s="5">
        <v>126300</v>
      </c>
      <c r="N58" s="5">
        <v>126300</v>
      </c>
    </row>
    <row r="59" spans="9:14" ht="19.899999999999999" customHeight="1" x14ac:dyDescent="0.4">
      <c r="I59" s="7"/>
      <c r="J59" s="7">
        <v>58</v>
      </c>
      <c r="K59" s="5">
        <v>126301</v>
      </c>
      <c r="L59" s="6" t="s">
        <v>9</v>
      </c>
      <c r="M59" s="5">
        <v>131700</v>
      </c>
      <c r="N59" s="5">
        <v>131700</v>
      </c>
    </row>
    <row r="60" spans="9:14" ht="19.899999999999999" customHeight="1" x14ac:dyDescent="0.4">
      <c r="I60" s="7"/>
      <c r="J60" s="7">
        <v>59</v>
      </c>
      <c r="K60" s="5">
        <v>131701</v>
      </c>
      <c r="L60" s="6" t="s">
        <v>11</v>
      </c>
      <c r="M60" s="5">
        <v>137100</v>
      </c>
      <c r="N60" s="5">
        <v>137100</v>
      </c>
    </row>
    <row r="61" spans="9:14" ht="19.899999999999999" customHeight="1" x14ac:dyDescent="0.4">
      <c r="I61" s="7"/>
      <c r="J61" s="7">
        <v>60</v>
      </c>
      <c r="K61" s="5">
        <v>137101</v>
      </c>
      <c r="L61" s="6" t="s">
        <v>11</v>
      </c>
      <c r="M61" s="5">
        <v>142500</v>
      </c>
      <c r="N61" s="5">
        <v>142500</v>
      </c>
    </row>
    <row r="62" spans="9:14" ht="19.899999999999999" customHeight="1" x14ac:dyDescent="0.4">
      <c r="I62" s="7"/>
      <c r="J62" s="7">
        <v>61</v>
      </c>
      <c r="K62" s="5">
        <v>142501</v>
      </c>
      <c r="L62" s="6" t="s">
        <v>11</v>
      </c>
      <c r="M62" s="5">
        <v>147900</v>
      </c>
      <c r="N62" s="5">
        <v>147900</v>
      </c>
    </row>
    <row r="63" spans="9:14" ht="19.899999999999999" customHeight="1" x14ac:dyDescent="0.4">
      <c r="I63" s="7"/>
      <c r="J63" s="7">
        <v>62</v>
      </c>
      <c r="K63" s="5">
        <v>147901</v>
      </c>
      <c r="L63" s="6" t="s">
        <v>72</v>
      </c>
      <c r="M63" s="5"/>
      <c r="N63" s="5">
        <v>150000</v>
      </c>
    </row>
    <row r="64" spans="9:14" ht="19.899999999999999" customHeight="1" x14ac:dyDescent="0.4">
      <c r="I64" s="21" t="s">
        <v>60</v>
      </c>
      <c r="J64" s="88" t="s">
        <v>73</v>
      </c>
      <c r="K64" s="89"/>
      <c r="L64" s="89"/>
      <c r="M64" s="89"/>
      <c r="N64" s="89"/>
    </row>
  </sheetData>
  <mergeCells count="14">
    <mergeCell ref="J64:N64"/>
    <mergeCell ref="B42:G42"/>
    <mergeCell ref="A41:G41"/>
    <mergeCell ref="A43:G43"/>
    <mergeCell ref="B1:D1"/>
    <mergeCell ref="K1:M1"/>
    <mergeCell ref="A33:G33"/>
    <mergeCell ref="B36:B38"/>
    <mergeCell ref="C36:F37"/>
    <mergeCell ref="A32:G32"/>
    <mergeCell ref="G37:G38"/>
    <mergeCell ref="H37:H38"/>
    <mergeCell ref="B30:G30"/>
    <mergeCell ref="B34:G34"/>
  </mergeCells>
  <phoneticPr fontId="1" type="noConversion"/>
  <hyperlinks>
    <hyperlink ref="B30" r:id="rId1" xr:uid="{00000000-0004-0000-0100-000000000000}"/>
    <hyperlink ref="B34" r:id="rId2" xr:uid="{00000000-0004-0000-0100-000001000000}"/>
    <hyperlink ref="J64" r:id="rId3" xr:uid="{00000000-0004-0000-0100-000002000000}"/>
  </hyperlinks>
  <pageMargins left="0.7" right="0.7" top="0.75" bottom="0.75" header="0.3" footer="0.3"/>
  <pageSetup paperSize="9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111試算參考</vt:lpstr>
      <vt:lpstr>109級距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2018-05-04T07:24:37Z</cp:lastPrinted>
  <dcterms:created xsi:type="dcterms:W3CDTF">2016-12-22T01:31:31Z</dcterms:created>
  <dcterms:modified xsi:type="dcterms:W3CDTF">2021-12-24T07:45:03Z</dcterms:modified>
</cp:coreProperties>
</file>